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planiranje 2023\NOVI LIMITI\KONAČNI LIMITI FP 2023\UPRAVNO\"/>
    </mc:Choice>
  </mc:AlternateContent>
  <xr:revisionPtr revIDLastSave="0" documentId="13_ncr:1_{23A71DC0-C41F-40C1-B63F-BD8800C2840D}" xr6:coauthVersionLast="37" xr6:coauthVersionMax="37" xr10:uidLastSave="{00000000-0000-0000-0000-000000000000}"/>
  <bookViews>
    <workbookView xWindow="0" yWindow="0" windowWidth="21570" windowHeight="8775" activeTab="1" xr2:uid="{7A0B2480-4190-4C1D-A4E6-45ECDC82F8E6}"/>
  </bookViews>
  <sheets>
    <sheet name="I REBALANS - PRIHODI" sheetId="1" r:id="rId1"/>
    <sheet name="I REBALANS - RASHODI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F30" i="2"/>
  <c r="G29" i="2"/>
  <c r="F29" i="2"/>
  <c r="E28" i="2"/>
  <c r="G28" i="2" s="1"/>
  <c r="D28" i="2"/>
  <c r="C28" i="2"/>
  <c r="G27" i="2"/>
  <c r="F27" i="2"/>
  <c r="G26" i="2"/>
  <c r="F26" i="2"/>
  <c r="E26" i="2"/>
  <c r="E25" i="2" s="1"/>
  <c r="G25" i="2" s="1"/>
  <c r="D26" i="2"/>
  <c r="D25" i="2" s="1"/>
  <c r="C26" i="2"/>
  <c r="C25" i="2"/>
  <c r="F23" i="2"/>
  <c r="G22" i="2"/>
  <c r="F22" i="2"/>
  <c r="C22" i="2"/>
  <c r="G21" i="2"/>
  <c r="F21" i="2"/>
  <c r="G20" i="2"/>
  <c r="F20" i="2"/>
  <c r="G17" i="2"/>
  <c r="F17" i="2"/>
  <c r="G16" i="2"/>
  <c r="F16" i="2"/>
  <c r="E16" i="2"/>
  <c r="G15" i="2"/>
  <c r="F15" i="2"/>
  <c r="G14" i="2"/>
  <c r="F14" i="2"/>
  <c r="G13" i="2"/>
  <c r="F13" i="2"/>
  <c r="G12" i="2"/>
  <c r="F12" i="2"/>
  <c r="G11" i="2"/>
  <c r="F11" i="2"/>
  <c r="E10" i="2"/>
  <c r="D10" i="2"/>
  <c r="G10" i="2" s="1"/>
  <c r="C10" i="2"/>
  <c r="G8" i="2"/>
  <c r="F8" i="2"/>
  <c r="G7" i="2"/>
  <c r="F7" i="2"/>
  <c r="E6" i="2"/>
  <c r="E5" i="2" s="1"/>
  <c r="D6" i="2"/>
  <c r="D5" i="2" s="1"/>
  <c r="D4" i="2" s="1"/>
  <c r="C6" i="2"/>
  <c r="C5" i="2" s="1"/>
  <c r="C4" i="2" s="1"/>
  <c r="E4" i="2" l="1"/>
  <c r="G4" i="2" s="1"/>
  <c r="G5" i="2"/>
  <c r="F6" i="2"/>
  <c r="G6" i="2"/>
  <c r="F10" i="2"/>
  <c r="F28" i="2"/>
  <c r="F25" i="2" s="1"/>
  <c r="F5" i="2" l="1"/>
  <c r="F4" i="2" s="1"/>
  <c r="G17" i="1" l="1"/>
  <c r="G16" i="1"/>
  <c r="G14" i="1"/>
  <c r="G11" i="1"/>
  <c r="G13" i="1"/>
  <c r="G12" i="1"/>
  <c r="F17" i="1" l="1"/>
  <c r="F13" i="1"/>
  <c r="F11" i="1"/>
  <c r="F10" i="1"/>
  <c r="F9" i="1"/>
  <c r="E8" i="1"/>
  <c r="F8" i="1" s="1"/>
  <c r="D8" i="1"/>
  <c r="C8" i="1"/>
  <c r="G7" i="1"/>
  <c r="F7" i="1"/>
  <c r="G5" i="1"/>
  <c r="F5" i="1"/>
  <c r="D4" i="1"/>
  <c r="C4" i="1"/>
  <c r="G8" i="1" l="1"/>
  <c r="E6" i="1"/>
  <c r="E4" i="1"/>
  <c r="G4" i="1" s="1"/>
  <c r="F6" i="1" l="1"/>
  <c r="F4" i="1" s="1"/>
  <c r="G6" i="1"/>
</calcChain>
</file>

<file path=xl/sharedStrings.xml><?xml version="1.0" encoding="utf-8"?>
<sst xmlns="http://schemas.openxmlformats.org/spreadsheetml/2006/main" count="61" uniqueCount="53">
  <si>
    <t>Račun iz rač. plana</t>
  </si>
  <si>
    <t>Naziv</t>
  </si>
  <si>
    <t>Izvršenje 2022.</t>
  </si>
  <si>
    <t>Plan 2023.</t>
  </si>
  <si>
    <t>Rebalans plana 2023.</t>
  </si>
  <si>
    <t>Razlika</t>
  </si>
  <si>
    <t>Rebalans plana 2023./Plan 2023.</t>
  </si>
  <si>
    <t>Donos u 2022/2023.</t>
  </si>
  <si>
    <t>Prihod 2022/2023</t>
  </si>
  <si>
    <t>Odnos u 2023/2024.</t>
  </si>
  <si>
    <t>PRIHODI POSLOVANJA</t>
  </si>
  <si>
    <t>Pomoć od međunarodnih organizacija te institucija i tijela EU</t>
  </si>
  <si>
    <t>Prijenos između proračunskih korisnika istog proračuna</t>
  </si>
  <si>
    <t>Prihodi od financijske imovine</t>
  </si>
  <si>
    <t>Prihodi po posebnim propisima (školarine)</t>
  </si>
  <si>
    <t>Prihodi od prodaje proizvoda, robe te pruženih usluga</t>
  </si>
  <si>
    <t>Donacije od pravnih i fizičkih osoba izvan proračuna</t>
  </si>
  <si>
    <t>Prihodi od nadležnog proračuna za financiranje redovne djelatnosti proračunskog korisnika</t>
  </si>
  <si>
    <t>Ostali prihodi</t>
  </si>
  <si>
    <t>I REBALANS FINANCIJSKOG PLANA ZA 2023. GODINU - PRIHODI</t>
  </si>
  <si>
    <t>Prijenos između proračunskih korisnika koji mu nije nadležan</t>
  </si>
  <si>
    <t>Indeks          Rebalans plana 2023./ Plan 2023.</t>
  </si>
  <si>
    <t xml:space="preserve"> 3+4</t>
  </si>
  <si>
    <t>UKUPNI RASHODI</t>
  </si>
  <si>
    <t>RASHODI POSLOVANJA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</si>
  <si>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</si>
  <si>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</si>
  <si>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</si>
  <si>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</si>
  <si>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</si>
  <si>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</si>
  <si>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</si>
  <si>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</si>
  <si>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osobama izvan radnog odnosa</t>
  </si>
  <si>
    <t>Ostali nespomenuti rashodi poslovanja</t>
  </si>
  <si>
    <t>Financijski rashodi</t>
  </si>
  <si>
    <t>Ostali financijski rashodi</t>
  </si>
  <si>
    <t>Pomoći dane u inozemstvo i unutar općeg proračuna</t>
  </si>
  <si>
    <t>Naknade građanima i kućanstvima</t>
  </si>
  <si>
    <t>Ostale naknade građanima i kućanstvima iz proračuna</t>
  </si>
  <si>
    <t xml:space="preserve">Ostali rashodi   </t>
  </si>
  <si>
    <t>Tekuće donacije</t>
  </si>
  <si>
    <t>Kazne, penali naknade štete</t>
  </si>
  <si>
    <t>RASHODI ZA NABAVKU NEFINANCIJSKE IMOVINE</t>
  </si>
  <si>
    <t>Rashodi za nabavku neproizvedene dugotrajne imovine</t>
  </si>
  <si>
    <t>Nematerijalna imovina</t>
  </si>
  <si>
    <t>Rashodi za nabavu proizvedene dugotrajne imovine</t>
  </si>
  <si>
    <t>Postrojenje i oprema</t>
  </si>
  <si>
    <t>Knjige</t>
  </si>
  <si>
    <t>Nematerijalna proizvedena  imovina</t>
  </si>
  <si>
    <t>I REBALANS FINANCIJSKOG PLANA ZA 2023. GODINU - RASHODI</t>
  </si>
  <si>
    <t>Planirano</t>
  </si>
  <si>
    <t>I rebalans za 2023. godinu objavljen na stranicama Veleučilišta u Rijeci 18.12.2023.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</si>
</sst>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2" borderId="17" xfId="0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vertical="center" wrapText="1"/>
    </xf>
    <xf numFmtId="3" fontId="5" fillId="2" borderId="19" xfId="0" applyNumberFormat="1" applyFont="1" applyFill="1" applyBorder="1" applyAlignment="1">
      <alignment horizontal="center" vertical="center" wrapText="1"/>
    </xf>
    <xf numFmtId="3" fontId="5" fillId="2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vertical="center" wrapText="1"/>
    </xf>
    <xf numFmtId="3" fontId="5" fillId="2" borderId="22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3" fontId="5" fillId="0" borderId="24" xfId="0" applyNumberFormat="1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3" fontId="5" fillId="0" borderId="26" xfId="0" applyNumberFormat="1" applyFont="1" applyFill="1" applyBorder="1" applyAlignment="1">
      <alignment vertical="center" wrapText="1"/>
    </xf>
    <xf numFmtId="3" fontId="5" fillId="2" borderId="27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wrapText="1"/>
    </xf>
    <xf numFmtId="3" fontId="2" fillId="3" borderId="7" xfId="0" applyNumberFormat="1" applyFont="1" applyFill="1" applyBorder="1" applyAlignment="1">
      <alignment vertical="center" wrapText="1"/>
    </xf>
    <xf numFmtId="3" fontId="2" fillId="3" borderId="8" xfId="0" applyNumberFormat="1" applyFont="1" applyFill="1" applyBorder="1" applyAlignment="1">
      <alignment vertical="center" wrapText="1"/>
    </xf>
    <xf numFmtId="3" fontId="2" fillId="3" borderId="9" xfId="0" applyNumberFormat="1" applyFont="1" applyFill="1" applyBorder="1" applyAlignment="1">
      <alignment vertical="center" wrapText="1"/>
    </xf>
    <xf numFmtId="3" fontId="2" fillId="3" borderId="10" xfId="0" applyNumberFormat="1" applyFont="1" applyFill="1" applyBorder="1" applyAlignment="1">
      <alignment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vertical="center" wrapText="1"/>
    </xf>
    <xf numFmtId="3" fontId="4" fillId="3" borderId="13" xfId="0" applyNumberFormat="1" applyFont="1" applyFill="1" applyBorder="1" applyAlignment="1">
      <alignment vertical="center" wrapText="1"/>
    </xf>
    <xf numFmtId="3" fontId="4" fillId="3" borderId="9" xfId="0" applyNumberFormat="1" applyFont="1" applyFill="1" applyBorder="1" applyAlignment="1">
      <alignment vertical="center" wrapText="1"/>
    </xf>
    <xf numFmtId="3" fontId="4" fillId="3" borderId="10" xfId="0" applyNumberFormat="1" applyFont="1" applyFill="1" applyBorder="1" applyAlignment="1">
      <alignment vertical="center" wrapText="1"/>
    </xf>
    <xf numFmtId="3" fontId="4" fillId="3" borderId="15" xfId="0" applyNumberFormat="1" applyFont="1" applyFill="1" applyBorder="1" applyAlignment="1">
      <alignment vertical="center" wrapText="1"/>
    </xf>
    <xf numFmtId="3" fontId="5" fillId="2" borderId="28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3" fontId="4" fillId="4" borderId="16" xfId="0" applyNumberFormat="1" applyFont="1" applyFill="1" applyBorder="1" applyAlignment="1">
      <alignment vertical="center" wrapText="1"/>
    </xf>
    <xf numFmtId="3" fontId="4" fillId="4" borderId="16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vertical="center" wrapText="1"/>
    </xf>
    <xf numFmtId="0" fontId="4" fillId="5" borderId="30" xfId="0" applyFont="1" applyFill="1" applyBorder="1" applyAlignment="1">
      <alignment vertical="center" wrapText="1"/>
    </xf>
    <xf numFmtId="3" fontId="4" fillId="5" borderId="30" xfId="0" applyNumberFormat="1" applyFont="1" applyFill="1" applyBorder="1" applyAlignment="1">
      <alignment horizontal="right" vertical="center"/>
    </xf>
    <xf numFmtId="3" fontId="5" fillId="5" borderId="19" xfId="0" applyNumberFormat="1" applyFont="1" applyFill="1" applyBorder="1" applyAlignment="1">
      <alignment horizontal="center" vertical="center"/>
    </xf>
    <xf numFmtId="3" fontId="1" fillId="4" borderId="6" xfId="0" applyNumberFormat="1" applyFont="1" applyFill="1" applyBorder="1" applyAlignment="1">
      <alignment horizontal="right" vertical="center"/>
    </xf>
    <xf numFmtId="3" fontId="1" fillId="4" borderId="18" xfId="0" applyNumberFormat="1" applyFont="1" applyFill="1" applyBorder="1" applyAlignment="1">
      <alignment horizontal="right" vertical="center"/>
    </xf>
    <xf numFmtId="3" fontId="0" fillId="4" borderId="20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3" fontId="1" fillId="0" borderId="6" xfId="0" applyNumberFormat="1" applyFont="1" applyBorder="1" applyAlignment="1">
      <alignment horizontal="right" vertical="center"/>
    </xf>
    <xf numFmtId="3" fontId="1" fillId="0" borderId="22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3" fontId="0" fillId="0" borderId="6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3" fontId="0" fillId="0" borderId="20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1" fillId="4" borderId="22" xfId="0" applyNumberFormat="1" applyFont="1" applyFill="1" applyBorder="1" applyAlignment="1">
      <alignment horizontal="center" vertical="center"/>
    </xf>
    <xf numFmtId="3" fontId="0" fillId="0" borderId="6" xfId="0" applyNumberFormat="1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0" fontId="7" fillId="2" borderId="26" xfId="0" applyFont="1" applyFill="1" applyBorder="1" applyAlignment="1">
      <alignment vertical="center" wrapText="1"/>
    </xf>
    <xf numFmtId="3" fontId="0" fillId="0" borderId="26" xfId="0" applyNumberFormat="1" applyBorder="1" applyAlignment="1">
      <alignment horizontal="right" vertical="center"/>
    </xf>
    <xf numFmtId="3" fontId="0" fillId="0" borderId="26" xfId="0" applyNumberFormat="1" applyFont="1" applyBorder="1" applyAlignment="1">
      <alignment horizontal="right" vertical="center"/>
    </xf>
    <xf numFmtId="3" fontId="0" fillId="0" borderId="31" xfId="0" applyNumberFormat="1" applyFont="1" applyBorder="1" applyAlignment="1">
      <alignment horizontal="right" vertical="center"/>
    </xf>
    <xf numFmtId="3" fontId="0" fillId="0" borderId="32" xfId="0" applyNumberForma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3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6249-06FB-472D-942A-C252EED98027}">
  <dimension ref="A1:G19"/>
  <sheetViews>
    <sheetView topLeftCell="A10" workbookViewId="0">
      <selection activeCell="A19" sqref="A19"/>
    </sheetView>
  </sheetViews>
  <sheetFormatPr defaultRowHeight="15" x14ac:dyDescent="0.25"/>
  <cols>
    <col min="2" max="7" width="18.7109375" customWidth="1"/>
  </cols>
  <sheetData>
    <row r="1" spans="1:7" x14ac:dyDescent="0.25">
      <c r="A1" s="72" t="s">
        <v>19</v>
      </c>
      <c r="B1" s="72"/>
      <c r="C1" s="72"/>
      <c r="D1" s="72"/>
      <c r="E1" s="72"/>
    </row>
    <row r="2" spans="1:7" ht="16.5" customHeight="1" thickBot="1" x14ac:dyDescent="0.3">
      <c r="A2" s="73"/>
      <c r="B2" s="73"/>
      <c r="C2" s="73"/>
      <c r="D2" s="73"/>
      <c r="E2" s="73"/>
    </row>
    <row r="3" spans="1:7" ht="45.75" thickBot="1" x14ac:dyDescent="0.3">
      <c r="A3" s="34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F3" s="36" t="s">
        <v>5</v>
      </c>
      <c r="G3" s="37" t="s">
        <v>6</v>
      </c>
    </row>
    <row r="4" spans="1:7" ht="24.95" customHeight="1" thickBot="1" x14ac:dyDescent="0.3">
      <c r="A4" s="69"/>
      <c r="B4" s="13" t="s">
        <v>51</v>
      </c>
      <c r="C4" s="14">
        <f>C5+C6+C7</f>
        <v>2925552</v>
      </c>
      <c r="D4" s="15">
        <f>D5+D6+D7</f>
        <v>3701699</v>
      </c>
      <c r="E4" s="16">
        <f>E5+E6+E7</f>
        <v>3601519</v>
      </c>
      <c r="F4" s="17">
        <f>F5+F6+F7</f>
        <v>-100180</v>
      </c>
      <c r="G4" s="18">
        <f>E4/D4*100</f>
        <v>97.293675147547106</v>
      </c>
    </row>
    <row r="5" spans="1:7" ht="24.95" customHeight="1" thickBot="1" x14ac:dyDescent="0.3">
      <c r="A5" s="70"/>
      <c r="B5" s="13" t="s">
        <v>7</v>
      </c>
      <c r="C5" s="19">
        <v>895175</v>
      </c>
      <c r="D5" s="20">
        <v>1063456</v>
      </c>
      <c r="E5" s="21">
        <v>949317</v>
      </c>
      <c r="F5" s="22">
        <f>D5-E5</f>
        <v>114139</v>
      </c>
      <c r="G5" s="18">
        <f>E5/D5*100</f>
        <v>89.267162910360184</v>
      </c>
    </row>
    <row r="6" spans="1:7" ht="24.95" customHeight="1" thickBot="1" x14ac:dyDescent="0.3">
      <c r="A6" s="70"/>
      <c r="B6" s="13" t="s">
        <v>8</v>
      </c>
      <c r="C6" s="19">
        <v>3000875</v>
      </c>
      <c r="D6" s="20">
        <v>3371002</v>
      </c>
      <c r="E6" s="21">
        <f>E8</f>
        <v>3270822</v>
      </c>
      <c r="F6" s="22">
        <f>E6-D6</f>
        <v>-100180</v>
      </c>
      <c r="G6" s="18">
        <f>E6/D6*100</f>
        <v>97.028183311668158</v>
      </c>
    </row>
    <row r="7" spans="1:7" ht="24.95" customHeight="1" thickBot="1" x14ac:dyDescent="0.3">
      <c r="A7" s="71"/>
      <c r="B7" s="13" t="s">
        <v>9</v>
      </c>
      <c r="C7" s="19">
        <v>-970498</v>
      </c>
      <c r="D7" s="23">
        <v>-732759</v>
      </c>
      <c r="E7" s="21">
        <v>-618620</v>
      </c>
      <c r="F7" s="22">
        <f>D7-E7</f>
        <v>-114139</v>
      </c>
      <c r="G7" s="18">
        <f>E7/D7*100</f>
        <v>84.423391592597298</v>
      </c>
    </row>
    <row r="8" spans="1:7" ht="24.95" customHeight="1" thickBot="1" x14ac:dyDescent="0.3">
      <c r="A8" s="25">
        <v>6</v>
      </c>
      <c r="B8" s="26" t="s">
        <v>10</v>
      </c>
      <c r="C8" s="27">
        <f>C9+C10+C11+C12+C13+C14+C16+C17+C15</f>
        <v>3210853</v>
      </c>
      <c r="D8" s="27">
        <f>D11+D12+D13+D14+D16+D17</f>
        <v>3371002</v>
      </c>
      <c r="E8" s="27">
        <f>E11+E12+E13+E14+E15+E16+E17</f>
        <v>3270822</v>
      </c>
      <c r="F8" s="27">
        <f>E8-D8</f>
        <v>-100180</v>
      </c>
      <c r="G8" s="28">
        <f>E8/D8*100</f>
        <v>97.028183311668158</v>
      </c>
    </row>
    <row r="9" spans="1:7" ht="39.950000000000003" customHeight="1" x14ac:dyDescent="0.25">
      <c r="A9" s="1">
        <v>632</v>
      </c>
      <c r="B9" s="29" t="s">
        <v>11</v>
      </c>
      <c r="C9" s="2">
        <v>30265</v>
      </c>
      <c r="D9" s="2">
        <v>0</v>
      </c>
      <c r="E9" s="2">
        <v>0</v>
      </c>
      <c r="F9" s="2">
        <f>D9-E9</f>
        <v>0</v>
      </c>
      <c r="G9" s="3">
        <v>0</v>
      </c>
    </row>
    <row r="10" spans="1:7" ht="39.950000000000003" customHeight="1" x14ac:dyDescent="0.25">
      <c r="A10" s="1">
        <v>636</v>
      </c>
      <c r="B10" s="29" t="s">
        <v>20</v>
      </c>
      <c r="C10" s="2">
        <v>3982</v>
      </c>
      <c r="D10" s="2"/>
      <c r="E10" s="2">
        <v>0</v>
      </c>
      <c r="F10" s="2">
        <f>D10-E10</f>
        <v>0</v>
      </c>
      <c r="G10" s="4">
        <v>0</v>
      </c>
    </row>
    <row r="11" spans="1:7" ht="39.950000000000003" customHeight="1" x14ac:dyDescent="0.25">
      <c r="A11" s="5">
        <v>639</v>
      </c>
      <c r="B11" s="30" t="s">
        <v>12</v>
      </c>
      <c r="C11" s="6">
        <v>97776</v>
      </c>
      <c r="D11" s="6">
        <v>25351</v>
      </c>
      <c r="E11" s="6">
        <v>55981</v>
      </c>
      <c r="F11" s="6">
        <f>E11-D11</f>
        <v>30630</v>
      </c>
      <c r="G11" s="7">
        <f>E11/D11*100</f>
        <v>220.8236361484754</v>
      </c>
    </row>
    <row r="12" spans="1:7" ht="39.950000000000003" customHeight="1" x14ac:dyDescent="0.25">
      <c r="A12" s="5">
        <v>641</v>
      </c>
      <c r="B12" s="30" t="s">
        <v>13</v>
      </c>
      <c r="C12" s="6">
        <v>11</v>
      </c>
      <c r="D12" s="6">
        <v>27</v>
      </c>
      <c r="E12" s="6">
        <v>27</v>
      </c>
      <c r="F12" s="6">
        <v>0</v>
      </c>
      <c r="G12" s="7">
        <f>E12/D12*100</f>
        <v>100</v>
      </c>
    </row>
    <row r="13" spans="1:7" ht="39.950000000000003" customHeight="1" x14ac:dyDescent="0.25">
      <c r="A13" s="5">
        <v>652</v>
      </c>
      <c r="B13" s="30" t="s">
        <v>14</v>
      </c>
      <c r="C13" s="6">
        <v>659040</v>
      </c>
      <c r="D13" s="6">
        <v>720642</v>
      </c>
      <c r="E13" s="6">
        <v>590832</v>
      </c>
      <c r="F13" s="6">
        <f>E13-D13</f>
        <v>-129810</v>
      </c>
      <c r="G13" s="7">
        <f>E13/D13*100</f>
        <v>81.986895018608408</v>
      </c>
    </row>
    <row r="14" spans="1:7" ht="39.950000000000003" customHeight="1" x14ac:dyDescent="0.25">
      <c r="A14" s="5">
        <v>661</v>
      </c>
      <c r="B14" s="30" t="s">
        <v>15</v>
      </c>
      <c r="C14" s="6">
        <v>38972</v>
      </c>
      <c r="D14" s="6">
        <v>12848</v>
      </c>
      <c r="E14" s="6">
        <v>12848</v>
      </c>
      <c r="F14" s="6"/>
      <c r="G14" s="7">
        <f>E14/D14*100</f>
        <v>100</v>
      </c>
    </row>
    <row r="15" spans="1:7" ht="39.950000000000003" customHeight="1" x14ac:dyDescent="0.25">
      <c r="A15" s="8">
        <v>663</v>
      </c>
      <c r="B15" s="31" t="s">
        <v>16</v>
      </c>
      <c r="C15" s="9">
        <v>101</v>
      </c>
      <c r="D15" s="9">
        <v>0</v>
      </c>
      <c r="E15" s="9">
        <v>0</v>
      </c>
      <c r="F15" s="9">
        <v>0</v>
      </c>
      <c r="G15" s="7">
        <v>0</v>
      </c>
    </row>
    <row r="16" spans="1:7" ht="46.5" customHeight="1" x14ac:dyDescent="0.25">
      <c r="A16" s="8">
        <v>671</v>
      </c>
      <c r="B16" s="32" t="s">
        <v>17</v>
      </c>
      <c r="C16" s="9">
        <v>2378586</v>
      </c>
      <c r="D16" s="9">
        <v>2607752</v>
      </c>
      <c r="E16" s="9">
        <v>2607752</v>
      </c>
      <c r="F16" s="9">
        <v>0</v>
      </c>
      <c r="G16" s="12">
        <f>E16/D16*100</f>
        <v>100</v>
      </c>
    </row>
    <row r="17" spans="1:7" ht="39.950000000000003" customHeight="1" thickBot="1" x14ac:dyDescent="0.3">
      <c r="A17" s="10">
        <v>683</v>
      </c>
      <c r="B17" s="33" t="s">
        <v>18</v>
      </c>
      <c r="C17" s="11">
        <v>2120</v>
      </c>
      <c r="D17" s="11">
        <v>4382</v>
      </c>
      <c r="E17" s="11">
        <v>3382</v>
      </c>
      <c r="F17" s="11">
        <f>E17-D17</f>
        <v>-1000</v>
      </c>
      <c r="G17" s="24">
        <f>E17/D17*100</f>
        <v>77.179370150616151</v>
      </c>
    </row>
    <row r="18" spans="1:7" ht="24.75" customHeight="1" x14ac:dyDescent="0.25"/>
    <row r="19" spans="1:7" x14ac:dyDescent="0.25">
      <c r="A19" t="s">
        <v>52</v>
      </c>
    </row>
  </sheetData>
  <mergeCells count="2">
    <mergeCell ref="A4:A7"/>
    <mergeCell ref="A1:E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E661-3D60-4B64-9967-E320EEE759D3}">
  <dimension ref="A1:G34"/>
  <sheetViews>
    <sheetView tabSelected="1" topLeftCell="A16" workbookViewId="0">
      <selection activeCell="D42" sqref="D42"/>
    </sheetView>
  </sheetViews>
  <sheetFormatPr defaultRowHeight="15" x14ac:dyDescent="0.25"/>
  <cols>
    <col min="1" max="1" width="18.7109375" customWidth="1"/>
    <col min="2" max="2" width="20.85546875" customWidth="1"/>
    <col min="3" max="7" width="18.7109375" customWidth="1"/>
  </cols>
  <sheetData>
    <row r="1" spans="1:7" x14ac:dyDescent="0.25">
      <c r="A1" s="72" t="s">
        <v>50</v>
      </c>
      <c r="B1" s="72"/>
      <c r="C1" s="72"/>
      <c r="D1" s="72"/>
      <c r="E1" s="72"/>
      <c r="F1" s="72"/>
      <c r="G1" s="72"/>
    </row>
    <row r="2" spans="1:7" ht="15.75" thickBot="1" x14ac:dyDescent="0.3">
      <c r="A2" s="73"/>
      <c r="B2" s="73"/>
      <c r="C2" s="73"/>
      <c r="D2" s="73"/>
      <c r="E2" s="73"/>
      <c r="F2" s="73"/>
      <c r="G2" s="73"/>
    </row>
    <row r="3" spans="1:7" ht="52.5" customHeight="1" thickBot="1" x14ac:dyDescent="0.3">
      <c r="A3" s="38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40" t="s">
        <v>5</v>
      </c>
      <c r="G3" s="41" t="s">
        <v>21</v>
      </c>
    </row>
    <row r="4" spans="1:7" ht="35.1" customHeight="1" x14ac:dyDescent="0.25">
      <c r="A4" s="42" t="s">
        <v>22</v>
      </c>
      <c r="B4" s="43" t="s">
        <v>23</v>
      </c>
      <c r="C4" s="44">
        <f>C5+C25</f>
        <v>3247394.85</v>
      </c>
      <c r="D4" s="44">
        <f>D5+D25</f>
        <v>3701699</v>
      </c>
      <c r="E4" s="44">
        <f>E5+E25</f>
        <v>3601519</v>
      </c>
      <c r="F4" s="44">
        <f>F5+F25</f>
        <v>-100180</v>
      </c>
      <c r="G4" s="45">
        <f>E4/D4*100</f>
        <v>97.293675147547106</v>
      </c>
    </row>
    <row r="5" spans="1:7" ht="30" customHeight="1" x14ac:dyDescent="0.25">
      <c r="A5" s="65">
        <v>3</v>
      </c>
      <c r="B5" s="68" t="s">
        <v>24</v>
      </c>
      <c r="C5" s="46">
        <f>C6+C10+C16+C18+C20+C22</f>
        <v>3142007.85</v>
      </c>
      <c r="D5" s="46">
        <f>D6+D10+D16+D20+D22</f>
        <v>3510244</v>
      </c>
      <c r="E5" s="46">
        <f>E6+E10+E16+E20+E22</f>
        <v>3412346</v>
      </c>
      <c r="F5" s="47">
        <f>F6+F10+F20+F16+F22</f>
        <v>-97898</v>
      </c>
      <c r="G5" s="48">
        <f>E5/D5*100</f>
        <v>97.211077064728272</v>
      </c>
    </row>
    <row r="6" spans="1:7" ht="24.95" customHeight="1" x14ac:dyDescent="0.25">
      <c r="A6" s="5">
        <v>31</v>
      </c>
      <c r="B6" s="49" t="s">
        <v>25</v>
      </c>
      <c r="C6" s="50">
        <f>C7+C8+C9</f>
        <v>2319227.08</v>
      </c>
      <c r="D6" s="50">
        <f>D7+D8+D9</f>
        <v>2658484</v>
      </c>
      <c r="E6" s="50">
        <f>E7+E8+E9</f>
        <v>2675532</v>
      </c>
      <c r="F6" s="50">
        <f>E6-D6</f>
        <v>17048</v>
      </c>
      <c r="G6" s="51">
        <f>E6/D6*100</f>
        <v>100.6412677300296</v>
      </c>
    </row>
    <row r="7" spans="1:7" ht="24.95" customHeight="1" x14ac:dyDescent="0.25">
      <c r="A7" s="66">
        <v>311</v>
      </c>
      <c r="B7" s="52" t="s">
        <v>26</v>
      </c>
      <c r="C7" s="53">
        <v>1907164</v>
      </c>
      <c r="D7" s="53">
        <v>2195014</v>
      </c>
      <c r="E7" s="53">
        <v>2195014</v>
      </c>
      <c r="F7" s="54">
        <f>E7-D7</f>
        <v>0</v>
      </c>
      <c r="G7" s="55">
        <f>E7/D7*100</f>
        <v>100</v>
      </c>
    </row>
    <row r="8" spans="1:7" ht="24.95" customHeight="1" x14ac:dyDescent="0.25">
      <c r="A8" s="66">
        <v>312</v>
      </c>
      <c r="B8" s="52" t="s">
        <v>27</v>
      </c>
      <c r="C8" s="53">
        <v>95545.75</v>
      </c>
      <c r="D8" s="53">
        <v>97833</v>
      </c>
      <c r="E8" s="53">
        <v>114881</v>
      </c>
      <c r="F8" s="54">
        <f>E8-D8</f>
        <v>17048</v>
      </c>
      <c r="G8" s="55">
        <f>E8/D8*100</f>
        <v>117.42561303445666</v>
      </c>
    </row>
    <row r="9" spans="1:7" ht="24.95" customHeight="1" x14ac:dyDescent="0.25">
      <c r="A9" s="66">
        <v>313</v>
      </c>
      <c r="B9" s="52" t="s">
        <v>28</v>
      </c>
      <c r="C9" s="53">
        <v>316517.33</v>
      </c>
      <c r="D9" s="53">
        <v>365637</v>
      </c>
      <c r="E9" s="53">
        <v>365637</v>
      </c>
      <c r="F9" s="54">
        <v>0</v>
      </c>
      <c r="G9" s="55"/>
    </row>
    <row r="10" spans="1:7" ht="24.95" customHeight="1" x14ac:dyDescent="0.25">
      <c r="A10" s="5">
        <v>32</v>
      </c>
      <c r="B10" s="49" t="s">
        <v>29</v>
      </c>
      <c r="C10" s="50">
        <f>C11+C12+C13+C14+C15</f>
        <v>761400.11</v>
      </c>
      <c r="D10" s="50">
        <f>D11+D12+D13+D14+D15</f>
        <v>764864</v>
      </c>
      <c r="E10" s="50">
        <f>E11+E12+E13+E14+E15</f>
        <v>702940</v>
      </c>
      <c r="F10" s="50">
        <f t="shared" ref="F10:F17" si="0">E10-D10</f>
        <v>-61924</v>
      </c>
      <c r="G10" s="51">
        <f t="shared" ref="G10:G17" si="1">E10/D10*100</f>
        <v>91.903920174044018</v>
      </c>
    </row>
    <row r="11" spans="1:7" ht="24.95" customHeight="1" x14ac:dyDescent="0.25">
      <c r="A11" s="66">
        <v>321</v>
      </c>
      <c r="B11" s="52" t="s">
        <v>30</v>
      </c>
      <c r="C11" s="53">
        <v>104985.19</v>
      </c>
      <c r="D11" s="53">
        <v>167486</v>
      </c>
      <c r="E11" s="53">
        <v>141195</v>
      </c>
      <c r="F11" s="54">
        <f t="shared" si="0"/>
        <v>-26291</v>
      </c>
      <c r="G11" s="55">
        <f t="shared" si="1"/>
        <v>84.302568572895638</v>
      </c>
    </row>
    <row r="12" spans="1:7" ht="24.95" customHeight="1" x14ac:dyDescent="0.25">
      <c r="A12" s="66">
        <v>322</v>
      </c>
      <c r="B12" s="52" t="s">
        <v>31</v>
      </c>
      <c r="C12" s="53">
        <v>132612.98000000001</v>
      </c>
      <c r="D12" s="53">
        <v>109658</v>
      </c>
      <c r="E12" s="53">
        <v>101158</v>
      </c>
      <c r="F12" s="54">
        <f t="shared" si="0"/>
        <v>-8500</v>
      </c>
      <c r="G12" s="55">
        <f t="shared" si="1"/>
        <v>92.248627551113458</v>
      </c>
    </row>
    <row r="13" spans="1:7" ht="24.95" customHeight="1" x14ac:dyDescent="0.25">
      <c r="A13" s="66">
        <v>323</v>
      </c>
      <c r="B13" s="52" t="s">
        <v>32</v>
      </c>
      <c r="C13" s="53">
        <v>457982.05</v>
      </c>
      <c r="D13" s="53">
        <v>435889</v>
      </c>
      <c r="E13" s="53">
        <v>411889</v>
      </c>
      <c r="F13" s="54">
        <f t="shared" si="0"/>
        <v>-24000</v>
      </c>
      <c r="G13" s="55">
        <f t="shared" si="1"/>
        <v>94.494011089979338</v>
      </c>
    </row>
    <row r="14" spans="1:7" ht="24.95" customHeight="1" x14ac:dyDescent="0.25">
      <c r="A14" s="66">
        <v>324</v>
      </c>
      <c r="B14" s="52" t="s">
        <v>33</v>
      </c>
      <c r="C14" s="53">
        <v>3482.25</v>
      </c>
      <c r="D14" s="53">
        <v>5973</v>
      </c>
      <c r="E14" s="53">
        <v>5973</v>
      </c>
      <c r="F14" s="54">
        <f t="shared" si="0"/>
        <v>0</v>
      </c>
      <c r="G14" s="55">
        <f t="shared" si="1"/>
        <v>100</v>
      </c>
    </row>
    <row r="15" spans="1:7" ht="24.95" customHeight="1" x14ac:dyDescent="0.25">
      <c r="A15" s="66">
        <v>329</v>
      </c>
      <c r="B15" s="52" t="s">
        <v>34</v>
      </c>
      <c r="C15" s="53">
        <v>62337.64</v>
      </c>
      <c r="D15" s="53">
        <v>45858</v>
      </c>
      <c r="E15" s="53">
        <v>42725</v>
      </c>
      <c r="F15" s="54">
        <f t="shared" si="0"/>
        <v>-3133</v>
      </c>
      <c r="G15" s="55">
        <f t="shared" si="1"/>
        <v>93.168040472763749</v>
      </c>
    </row>
    <row r="16" spans="1:7" ht="24.95" customHeight="1" x14ac:dyDescent="0.25">
      <c r="A16" s="5">
        <v>34</v>
      </c>
      <c r="B16" s="49" t="s">
        <v>35</v>
      </c>
      <c r="C16" s="50">
        <v>6079.82</v>
      </c>
      <c r="D16" s="50">
        <v>6221</v>
      </c>
      <c r="E16" s="50">
        <f>E17</f>
        <v>6199</v>
      </c>
      <c r="F16" s="50">
        <f t="shared" si="0"/>
        <v>-22</v>
      </c>
      <c r="G16" s="51">
        <f t="shared" si="1"/>
        <v>99.646359106253016</v>
      </c>
    </row>
    <row r="17" spans="1:7" ht="24.95" customHeight="1" x14ac:dyDescent="0.25">
      <c r="A17" s="66">
        <v>343</v>
      </c>
      <c r="B17" s="52" t="s">
        <v>36</v>
      </c>
      <c r="C17" s="53">
        <v>6079.82</v>
      </c>
      <c r="D17" s="53">
        <v>6221</v>
      </c>
      <c r="E17" s="53">
        <v>6199</v>
      </c>
      <c r="F17" s="54">
        <f t="shared" si="0"/>
        <v>-22</v>
      </c>
      <c r="G17" s="56">
        <f t="shared" si="1"/>
        <v>99.646359106253016</v>
      </c>
    </row>
    <row r="18" spans="1:7" ht="24.95" customHeight="1" x14ac:dyDescent="0.25">
      <c r="A18" s="5">
        <v>36</v>
      </c>
      <c r="B18" s="49" t="s">
        <v>37</v>
      </c>
      <c r="C18" s="50">
        <v>9671.74</v>
      </c>
      <c r="D18" s="50">
        <v>0</v>
      </c>
      <c r="E18" s="50">
        <v>0</v>
      </c>
      <c r="F18" s="50">
        <v>0</v>
      </c>
      <c r="G18" s="51">
        <v>0</v>
      </c>
    </row>
    <row r="19" spans="1:7" ht="24.95" customHeight="1" x14ac:dyDescent="0.25">
      <c r="A19" s="66">
        <v>369</v>
      </c>
      <c r="B19" s="52" t="s">
        <v>12</v>
      </c>
      <c r="C19" s="53">
        <v>9671.74</v>
      </c>
      <c r="D19" s="53">
        <v>0</v>
      </c>
      <c r="E19" s="53">
        <v>0</v>
      </c>
      <c r="F19" s="54">
        <v>0</v>
      </c>
      <c r="G19" s="55">
        <v>0</v>
      </c>
    </row>
    <row r="20" spans="1:7" ht="24.95" customHeight="1" x14ac:dyDescent="0.25">
      <c r="A20" s="5">
        <v>37</v>
      </c>
      <c r="B20" s="49" t="s">
        <v>38</v>
      </c>
      <c r="C20" s="50">
        <v>41196.1</v>
      </c>
      <c r="D20" s="50">
        <v>74039</v>
      </c>
      <c r="E20" s="50">
        <v>24039</v>
      </c>
      <c r="F20" s="50">
        <f>E20-D20</f>
        <v>-50000</v>
      </c>
      <c r="G20" s="51">
        <f>E20/D20*100</f>
        <v>32.46802360917895</v>
      </c>
    </row>
    <row r="21" spans="1:7" ht="24.95" customHeight="1" x14ac:dyDescent="0.25">
      <c r="A21" s="66">
        <v>372</v>
      </c>
      <c r="B21" s="52" t="s">
        <v>39</v>
      </c>
      <c r="C21" s="53">
        <v>41196.1</v>
      </c>
      <c r="D21" s="53">
        <v>74039</v>
      </c>
      <c r="E21" s="53">
        <v>24039</v>
      </c>
      <c r="F21" s="54">
        <f>E21-D21</f>
        <v>-50000</v>
      </c>
      <c r="G21" s="55">
        <f>E21/D21*100</f>
        <v>32.46802360917895</v>
      </c>
    </row>
    <row r="22" spans="1:7" ht="24.95" customHeight="1" x14ac:dyDescent="0.25">
      <c r="A22" s="5">
        <v>38</v>
      </c>
      <c r="B22" s="49" t="s">
        <v>40</v>
      </c>
      <c r="C22" s="50">
        <f>C23+C24</f>
        <v>4433</v>
      </c>
      <c r="D22" s="50">
        <v>6636</v>
      </c>
      <c r="E22" s="50">
        <v>3636</v>
      </c>
      <c r="F22" s="50">
        <f>E22-D22</f>
        <v>-3000</v>
      </c>
      <c r="G22" s="51">
        <f>E22/D22*100</f>
        <v>54.792043399638338</v>
      </c>
    </row>
    <row r="23" spans="1:7" ht="24.95" customHeight="1" x14ac:dyDescent="0.25">
      <c r="A23" s="66">
        <v>381</v>
      </c>
      <c r="B23" s="52" t="s">
        <v>41</v>
      </c>
      <c r="C23" s="53">
        <v>2973</v>
      </c>
      <c r="D23" s="53">
        <v>6636</v>
      </c>
      <c r="E23" s="53">
        <v>3636</v>
      </c>
      <c r="F23" s="54">
        <f>E23-D23</f>
        <v>-3000</v>
      </c>
      <c r="G23" s="55"/>
    </row>
    <row r="24" spans="1:7" ht="24.95" customHeight="1" x14ac:dyDescent="0.25">
      <c r="A24" s="66">
        <v>382</v>
      </c>
      <c r="B24" s="52" t="s">
        <v>42</v>
      </c>
      <c r="C24" s="53">
        <v>1460</v>
      </c>
      <c r="D24" s="53">
        <v>0</v>
      </c>
      <c r="E24" s="53">
        <v>0</v>
      </c>
      <c r="F24" s="54"/>
      <c r="G24" s="55"/>
    </row>
    <row r="25" spans="1:7" ht="30" customHeight="1" x14ac:dyDescent="0.25">
      <c r="A25" s="65">
        <v>4</v>
      </c>
      <c r="B25" s="68" t="s">
        <v>43</v>
      </c>
      <c r="C25" s="46">
        <f>C26+C28</f>
        <v>105387</v>
      </c>
      <c r="D25" s="46">
        <f>D26+D28</f>
        <v>191455</v>
      </c>
      <c r="E25" s="46">
        <f>E26+E28</f>
        <v>189173</v>
      </c>
      <c r="F25" s="46">
        <f>F26+F28</f>
        <v>-2282</v>
      </c>
      <c r="G25" s="57">
        <f t="shared" ref="G25:G30" si="2">E25/D25*100</f>
        <v>98.808075004570256</v>
      </c>
    </row>
    <row r="26" spans="1:7" ht="24.95" customHeight="1" x14ac:dyDescent="0.25">
      <c r="A26" s="5">
        <v>41</v>
      </c>
      <c r="B26" s="49" t="s">
        <v>44</v>
      </c>
      <c r="C26" s="50">
        <f>C27</f>
        <v>24129</v>
      </c>
      <c r="D26" s="50">
        <f>D27</f>
        <v>117390</v>
      </c>
      <c r="E26" s="50">
        <f>E27</f>
        <v>68390</v>
      </c>
      <c r="F26" s="50">
        <f>F27</f>
        <v>-49000</v>
      </c>
      <c r="G26" s="51">
        <f t="shared" si="2"/>
        <v>58.258795468097787</v>
      </c>
    </row>
    <row r="27" spans="1:7" ht="24.95" customHeight="1" x14ac:dyDescent="0.25">
      <c r="A27" s="66">
        <v>412</v>
      </c>
      <c r="B27" s="52" t="s">
        <v>45</v>
      </c>
      <c r="C27" s="53">
        <v>24129</v>
      </c>
      <c r="D27" s="53">
        <v>117390</v>
      </c>
      <c r="E27" s="53">
        <v>68390</v>
      </c>
      <c r="F27" s="54">
        <f>E27-D27</f>
        <v>-49000</v>
      </c>
      <c r="G27" s="55">
        <f t="shared" si="2"/>
        <v>58.258795468097787</v>
      </c>
    </row>
    <row r="28" spans="1:7" ht="24.95" customHeight="1" x14ac:dyDescent="0.25">
      <c r="A28" s="5">
        <v>42</v>
      </c>
      <c r="B28" s="49" t="s">
        <v>46</v>
      </c>
      <c r="C28" s="50">
        <f>C29+C30+C31</f>
        <v>81258</v>
      </c>
      <c r="D28" s="50">
        <f>D29+D30</f>
        <v>74065</v>
      </c>
      <c r="E28" s="50">
        <f>E29+E30</f>
        <v>120783</v>
      </c>
      <c r="F28" s="50">
        <f>E28-D28</f>
        <v>46718</v>
      </c>
      <c r="G28" s="51">
        <f t="shared" si="2"/>
        <v>163.07702693579964</v>
      </c>
    </row>
    <row r="29" spans="1:7" ht="24.95" customHeight="1" x14ac:dyDescent="0.25">
      <c r="A29" s="66">
        <v>422</v>
      </c>
      <c r="B29" s="52" t="s">
        <v>47</v>
      </c>
      <c r="C29" s="53">
        <v>71944</v>
      </c>
      <c r="D29" s="53">
        <v>68247</v>
      </c>
      <c r="E29" s="53">
        <v>116965</v>
      </c>
      <c r="F29" s="54">
        <f>E29-D29</f>
        <v>48718</v>
      </c>
      <c r="G29" s="55">
        <f t="shared" si="2"/>
        <v>171.38482277609273</v>
      </c>
    </row>
    <row r="30" spans="1:7" ht="24.95" customHeight="1" x14ac:dyDescent="0.25">
      <c r="A30" s="66">
        <v>424</v>
      </c>
      <c r="B30" s="52" t="s">
        <v>48</v>
      </c>
      <c r="C30" s="53">
        <v>5473</v>
      </c>
      <c r="D30" s="58">
        <v>5818</v>
      </c>
      <c r="E30" s="58">
        <v>3818</v>
      </c>
      <c r="F30" s="59">
        <f>E30-D30</f>
        <v>-2000</v>
      </c>
      <c r="G30" s="55">
        <f t="shared" si="2"/>
        <v>65.623925747679607</v>
      </c>
    </row>
    <row r="31" spans="1:7" ht="24.95" customHeight="1" thickBot="1" x14ac:dyDescent="0.3">
      <c r="A31" s="67">
        <v>426</v>
      </c>
      <c r="B31" s="60" t="s">
        <v>49</v>
      </c>
      <c r="C31" s="61">
        <v>3841</v>
      </c>
      <c r="D31" s="62">
        <v>0</v>
      </c>
      <c r="E31" s="62">
        <v>0</v>
      </c>
      <c r="F31" s="63">
        <v>0</v>
      </c>
      <c r="G31" s="64">
        <v>0</v>
      </c>
    </row>
    <row r="34" spans="1:1" x14ac:dyDescent="0.25">
      <c r="A34" t="s">
        <v>52</v>
      </c>
    </row>
  </sheetData>
  <mergeCells count="1">
    <mergeCell ref="A1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 REBALANS - PRIHODI</vt:lpstr>
      <vt:lpstr>I REBALANS - RASHODI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2023-12-08T10:36:58Z</cp:lastPrinted>
  <dcterms:created xsi:type="dcterms:W3CDTF">2023-12-04T08:15:27Z</dcterms:created>
  <dcterms:modified xsi:type="dcterms:W3CDTF">2023-12-18T11:02:28Z</dcterms:modified>
</cp:coreProperties>
</file>