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čunovodstvo\Desktop\PLANIRANJE 2022\PLAN 2022\"/>
    </mc:Choice>
  </mc:AlternateContent>
  <xr:revisionPtr revIDLastSave="0" documentId="13_ncr:1_{D218B2E7-A1B6-4C33-88EF-EBF0CA32922F}" xr6:coauthVersionLast="37" xr6:coauthVersionMax="37" xr10:uidLastSave="{00000000-0000-0000-0000-000000000000}"/>
  <bookViews>
    <workbookView xWindow="0" yWindow="90" windowWidth="28755" windowHeight="12585" xr2:uid="{00000000-000D-0000-FFFF-FFFF00000000}"/>
  </bookViews>
  <sheets>
    <sheet name="Izvršenje 2022. prihodi" sheetId="2" r:id="rId1"/>
    <sheet name="izvršenje rashodi 2022." sheetId="7" r:id="rId2"/>
  </sheets>
  <definedNames>
    <definedName name="_xlnm.Print_Area" localSheetId="0">'Izvršenje 2022. prihodi'!$A$5:$Y$35</definedName>
  </definedNames>
  <calcPr calcId="179021" calcMode="manual"/>
</workbook>
</file>

<file path=xl/calcChain.xml><?xml version="1.0" encoding="utf-8"?>
<calcChain xmlns="http://schemas.openxmlformats.org/spreadsheetml/2006/main">
  <c r="N11" i="2" l="1"/>
  <c r="P36" i="2"/>
  <c r="AA9" i="2" l="1"/>
  <c r="AB57" i="7" l="1"/>
  <c r="O5" i="7"/>
  <c r="R5" i="7"/>
  <c r="R4" i="7" s="1"/>
  <c r="I4" i="7"/>
  <c r="I5" i="7"/>
  <c r="R57" i="7"/>
  <c r="I57" i="7"/>
  <c r="X5" i="7"/>
  <c r="U5" i="7"/>
  <c r="L5" i="7"/>
  <c r="F57" i="7"/>
  <c r="F5" i="7"/>
  <c r="F4" i="7" s="1"/>
  <c r="V6" i="2"/>
  <c r="R6" i="2"/>
  <c r="Z6" i="2"/>
  <c r="X6" i="2"/>
  <c r="P11" i="2"/>
  <c r="P8" i="2" s="1"/>
  <c r="R11" i="2"/>
  <c r="Q11" i="2"/>
  <c r="Z11" i="2"/>
  <c r="T6" i="2"/>
  <c r="AE12" i="2"/>
  <c r="AE13" i="2"/>
  <c r="AE14" i="2"/>
  <c r="AE18" i="2"/>
  <c r="AE21" i="2"/>
  <c r="AE25" i="2"/>
  <c r="AF28" i="2"/>
  <c r="N7" i="2"/>
  <c r="AE29" i="2" l="1"/>
  <c r="P6" i="2"/>
  <c r="N8" i="2"/>
  <c r="N6" i="2" s="1"/>
  <c r="AA12" i="2" l="1"/>
  <c r="AA11" i="2"/>
  <c r="AA25" i="2"/>
  <c r="AA29" i="2"/>
  <c r="AA33" i="2"/>
  <c r="W8" i="2"/>
  <c r="W6" i="2" s="1"/>
  <c r="W11" i="2"/>
  <c r="E11" i="2"/>
  <c r="O8" i="2"/>
  <c r="Q8" i="2"/>
  <c r="Q6" i="2" s="1"/>
  <c r="S8" i="2"/>
  <c r="S6" i="2" s="1"/>
  <c r="U8" i="2"/>
  <c r="Y8" i="2"/>
  <c r="Y6" i="2" s="1"/>
  <c r="O6" i="2"/>
  <c r="E6" i="2"/>
  <c r="U6" i="2"/>
  <c r="Y11" i="2"/>
  <c r="U11" i="2"/>
  <c r="S11" i="2"/>
  <c r="O11" i="2"/>
  <c r="AA8" i="2"/>
  <c r="AA7" i="2"/>
  <c r="AA6" i="2"/>
  <c r="N33" i="2"/>
  <c r="N18" i="2"/>
  <c r="N13" i="2"/>
  <c r="X11" i="2"/>
  <c r="X8" i="2" s="1"/>
  <c r="V11" i="2"/>
  <c r="V8" i="2" s="1"/>
  <c r="R8" i="2"/>
  <c r="AB67" i="7"/>
  <c r="AB61" i="7"/>
  <c r="AB58" i="7"/>
  <c r="AB56" i="7"/>
  <c r="AB54" i="7"/>
  <c r="AB52" i="7"/>
  <c r="AB51" i="7"/>
  <c r="AB47" i="7"/>
  <c r="AB39" i="7"/>
  <c r="AB37" i="7"/>
  <c r="AB27" i="7"/>
  <c r="AB20" i="7"/>
  <c r="AB15" i="7"/>
  <c r="AB12" i="7"/>
  <c r="AB10" i="7"/>
  <c r="AB6" i="7"/>
  <c r="AB5" i="7"/>
  <c r="AB4" i="7"/>
  <c r="F61" i="7"/>
  <c r="F58" i="7"/>
  <c r="F6" i="7" l="1"/>
  <c r="E5" i="7" l="1"/>
  <c r="E57" i="7"/>
  <c r="D57" i="7"/>
  <c r="D11" i="2" l="1"/>
  <c r="D8" i="2" s="1"/>
  <c r="D6" i="2" s="1"/>
  <c r="C11" i="2" l="1"/>
  <c r="F7" i="7" l="1"/>
  <c r="Q57" i="7" l="1"/>
  <c r="W57" i="7"/>
  <c r="K57" i="7"/>
  <c r="H57" i="7"/>
  <c r="N27" i="7"/>
  <c r="T20" i="7"/>
  <c r="H5" i="7"/>
  <c r="Q5" i="7" l="1"/>
  <c r="Q4" i="7" s="1"/>
  <c r="H4" i="7"/>
  <c r="U4" i="7"/>
  <c r="O4" i="7"/>
  <c r="X4" i="7"/>
  <c r="W5" i="7"/>
  <c r="W4" i="7" s="1"/>
  <c r="K5" i="7"/>
  <c r="K4" i="7" s="1"/>
  <c r="N5" i="7"/>
  <c r="N4" i="7" s="1"/>
  <c r="L4" i="7"/>
  <c r="T5" i="7"/>
  <c r="T4" i="7" s="1"/>
  <c r="E4" i="7"/>
  <c r="D5" i="7"/>
  <c r="AA21" i="2"/>
  <c r="AA18" i="2"/>
  <c r="AA14" i="2"/>
  <c r="T11" i="2"/>
  <c r="D4" i="7" l="1"/>
  <c r="C6" i="2"/>
  <c r="C5" i="7" l="1"/>
  <c r="C57" i="7"/>
  <c r="Z5" i="7"/>
  <c r="C4" i="7" l="1"/>
</calcChain>
</file>

<file path=xl/sharedStrings.xml><?xml version="1.0" encoding="utf-8"?>
<sst xmlns="http://schemas.openxmlformats.org/spreadsheetml/2006/main" count="361" uniqueCount="133">
  <si>
    <t>VELEUČILIŠTE U RIJECI</t>
  </si>
  <si>
    <t>Račun iz rač. plana</t>
  </si>
  <si>
    <t>Naziv</t>
  </si>
  <si>
    <t>3+4</t>
  </si>
  <si>
    <t>UKUPNI RASHODI</t>
  </si>
  <si>
    <t>RASHODI POSLOVANJA</t>
  </si>
  <si>
    <t>Plaće (bruto)</t>
  </si>
  <si>
    <t>Plaće za redovan rad</t>
  </si>
  <si>
    <t>Ostali rashodi za zaposlene</t>
  </si>
  <si>
    <t>Doprinosi na plaće</t>
  </si>
  <si>
    <t>Doprinosi za obv.zdrav.osi.</t>
  </si>
  <si>
    <t>Naknade troškova zaposlenima</t>
  </si>
  <si>
    <t>Službena putovanja</t>
  </si>
  <si>
    <t>Rashodi za materijal i energiju</t>
  </si>
  <si>
    <t>Materijal i sirovine</t>
  </si>
  <si>
    <t>Sitan inventar</t>
  </si>
  <si>
    <t>Rashodi za usluge</t>
  </si>
  <si>
    <t>Komunalne usluge</t>
  </si>
  <si>
    <t>Zakupnine i najamnine</t>
  </si>
  <si>
    <t>Zdravstvene usluge</t>
  </si>
  <si>
    <t>Ostali nespomenuti rashodi poslovanja</t>
  </si>
  <si>
    <t>Premije osiguranja</t>
  </si>
  <si>
    <t>Reprezentacija</t>
  </si>
  <si>
    <t>Članarine i norme</t>
  </si>
  <si>
    <t>Ostali financijski rashodi</t>
  </si>
  <si>
    <t>Zatezne kamate</t>
  </si>
  <si>
    <t>Tekuće donacije</t>
  </si>
  <si>
    <t>RASHODI ZA NABAVKU NEFINANCIJSKE IMOVINE</t>
  </si>
  <si>
    <t>Nematrijalna imovina</t>
  </si>
  <si>
    <t>Postrojenja i oprema</t>
  </si>
  <si>
    <t>Knjige</t>
  </si>
  <si>
    <t>PRIHODI POSLOVANJA</t>
  </si>
  <si>
    <t>Prihodi od fin imovine</t>
  </si>
  <si>
    <t>Prihodi od nefinancijske imovine</t>
  </si>
  <si>
    <t>Prihodi po posebnim propisima (školarine)</t>
  </si>
  <si>
    <t>Prih. od prodaje proiz. i robe te pruženih usluga</t>
  </si>
  <si>
    <t>Donacije od pravnih i fizičkih osoba izvan proračuna</t>
  </si>
  <si>
    <t>Prih.iz nadležnog proračuna za finan.rashoda poslovanja</t>
  </si>
  <si>
    <t>Ostali prihodi</t>
  </si>
  <si>
    <t>Naknade troškova osobama izvan radnog odnosa</t>
  </si>
  <si>
    <t>Usluge promidžbe i informiranja</t>
  </si>
  <si>
    <t xml:space="preserve">Usluge tekućeg  i investicijskog održavanja </t>
  </si>
  <si>
    <t xml:space="preserve">Komunikacijska oprema </t>
  </si>
  <si>
    <t xml:space="preserve">Uređaji, oprema i strojevi za ostale namjene </t>
  </si>
  <si>
    <t>Kamate na oroč.sredstva i depozite po viđenju</t>
  </si>
  <si>
    <t xml:space="preserve">Ostali nespomenuti prihodi </t>
  </si>
  <si>
    <t xml:space="preserve">Plaće za prekovremeni rad </t>
  </si>
  <si>
    <t xml:space="preserve">Ostali rashodi za zaposlene </t>
  </si>
  <si>
    <t xml:space="preserve">Naknade za prijevoz </t>
  </si>
  <si>
    <t xml:space="preserve">Stručno usavršavanje </t>
  </si>
  <si>
    <t xml:space="preserve">Ostale naknade troškova zaposlenima </t>
  </si>
  <si>
    <t xml:space="preserve">Uredski materijal i ostali materijalni rashodi </t>
  </si>
  <si>
    <t xml:space="preserve">Energija </t>
  </si>
  <si>
    <t xml:space="preserve">Materijal i dijelovi za tekuće i investicijsko  održavanje </t>
  </si>
  <si>
    <t xml:space="preserve">Usluge telefona, pošte i prijevoza </t>
  </si>
  <si>
    <t xml:space="preserve">Intelektualne i osobne usluge </t>
  </si>
  <si>
    <t xml:space="preserve">Računalne usluge </t>
  </si>
  <si>
    <t>Ostale usluge</t>
  </si>
  <si>
    <t>Naknnade troškova osobama izvan radnog odnosa</t>
  </si>
  <si>
    <t xml:space="preserve">Tekuće donacije u novcu </t>
  </si>
  <si>
    <t xml:space="preserve">Uredska oprema i namještaj </t>
  </si>
  <si>
    <t>Nematerijalna proizvedena imovina</t>
  </si>
  <si>
    <t xml:space="preserve">Naknada za rad predstavničkih i izvršnih tjela povjerenstava </t>
  </si>
  <si>
    <t>Bankarske usluge i usluge platnog prometa</t>
  </si>
  <si>
    <t>Službena, radna i zaštitna odjeća</t>
  </si>
  <si>
    <t>Licence</t>
  </si>
  <si>
    <t>Ostala prava (ulaganje u tuđu imovinu)</t>
  </si>
  <si>
    <t>Prijenos između proračunskih korisnika istog proračuna</t>
  </si>
  <si>
    <t>Projekt agroturizam</t>
  </si>
  <si>
    <t>Prihodi za programsko financiranje</t>
  </si>
  <si>
    <t>Prihod za kapitalna ulaganja</t>
  </si>
  <si>
    <t xml:space="preserve">Prihodi od pruženih usluga  </t>
  </si>
  <si>
    <t xml:space="preserve">Prihod  od prodaje proizvoda i robe </t>
  </si>
  <si>
    <t>Negativna tečajna razlika i razlika zbog primjene valutne klauzule</t>
  </si>
  <si>
    <t>Ostale naknade građanima i kućanstvima iz proračuna</t>
  </si>
  <si>
    <t>Oprema za održavanje i zaštit</t>
  </si>
  <si>
    <t>A621148</t>
  </si>
  <si>
    <t>Pristojbe i naknade (invalidi)</t>
  </si>
  <si>
    <t>Naknade građanima i kućanstvima u novcu (stipendije)</t>
  </si>
  <si>
    <t>Aktivnost</t>
  </si>
  <si>
    <t>A679094</t>
  </si>
  <si>
    <t xml:space="preserve">Izvor 11                 Opći prihodi i primici                </t>
  </si>
  <si>
    <t>Izvor 12 Sredstva učešća za pomoć</t>
  </si>
  <si>
    <t>Izvor 31                 Vlastiti prihodi i primici</t>
  </si>
  <si>
    <t xml:space="preserve">Izvor 43  Prihodi za posebne namjene </t>
  </si>
  <si>
    <t>Izvor 52          Ostale pomoći</t>
  </si>
  <si>
    <t>Izvor 561  Europski socijalni fond</t>
  </si>
  <si>
    <t>Izvor 61          Donacije</t>
  </si>
  <si>
    <t>Izvor 12</t>
  </si>
  <si>
    <t>Planirano po izvorima</t>
  </si>
  <si>
    <t xml:space="preserve"> Izvršenje s 30.6.2020.         </t>
  </si>
  <si>
    <t xml:space="preserve">Izvor 11                          </t>
  </si>
  <si>
    <t>Izvršenje s 30.6.2020.</t>
  </si>
  <si>
    <t xml:space="preserve">Izvor 31                 </t>
  </si>
  <si>
    <t>Pomoć od međunarodnih organizacija te institucija i tijela EU</t>
  </si>
  <si>
    <t>Prihodi od nadležnog proračuna za financiranje redovne djelatnosti proračunskog korisnika</t>
  </si>
  <si>
    <t>Instrumenti, uređaji i strojevi</t>
  </si>
  <si>
    <t>Plan 2021.</t>
  </si>
  <si>
    <t>Ceepus</t>
  </si>
  <si>
    <t>Erasmus</t>
  </si>
  <si>
    <r>
      <t>Školarine 2018/2019-</t>
    </r>
    <r>
      <rPr>
        <sz val="10"/>
        <color rgb="FFFF0000"/>
        <rFont val="Calibri"/>
        <family val="2"/>
        <charset val="238"/>
        <scheme val="minor"/>
      </rPr>
      <t>2021-22</t>
    </r>
  </si>
  <si>
    <t>Izvor 31</t>
  </si>
  <si>
    <t>Izvor 43</t>
  </si>
  <si>
    <t>PLAN 2021.</t>
  </si>
  <si>
    <t>A622148</t>
  </si>
  <si>
    <t>A622122</t>
  </si>
  <si>
    <t>Tekuće pomoći između proračunskih korisnika (Sveučilište)</t>
  </si>
  <si>
    <t>Izvršenje  2021.</t>
  </si>
  <si>
    <t>K679106.001</t>
  </si>
  <si>
    <r>
      <t xml:space="preserve">Školarine </t>
    </r>
    <r>
      <rPr>
        <sz val="10"/>
        <color rgb="FF0070C0"/>
        <rFont val="Calibri"/>
        <family val="2"/>
        <charset val="238"/>
        <scheme val="minor"/>
      </rPr>
      <t>2020/2021/2022</t>
    </r>
  </si>
  <si>
    <t>Izvršenje 2022.</t>
  </si>
  <si>
    <t>Izvršenje Izvor 31</t>
  </si>
  <si>
    <t>Izvršenje Izvor 11</t>
  </si>
  <si>
    <t>Izvršenje Izvor 12</t>
  </si>
  <si>
    <t>Izvršenje Izvor 52</t>
  </si>
  <si>
    <t>Izvršenje Izvor 561</t>
  </si>
  <si>
    <t>Izvršenje Izvor 43</t>
  </si>
  <si>
    <t>Izvršenje Izvor 61</t>
  </si>
  <si>
    <t>Izvršenje  2022.</t>
  </si>
  <si>
    <t>Kazne,penali i naknade šteta</t>
  </si>
  <si>
    <t>Troškovi sudskih presuda</t>
  </si>
  <si>
    <t>A6221221</t>
  </si>
  <si>
    <t>A979094</t>
  </si>
  <si>
    <t>Donos u 2021/2022.</t>
  </si>
  <si>
    <t>Prihod 2021/2022</t>
  </si>
  <si>
    <t>Odnos u 2022/2023.</t>
  </si>
  <si>
    <t>IZVRŠENJE FINANCIJSKOG PLAN ZA PERIOD OD 1.1 DO 31.12.2022. GODINU - PRIHODI</t>
  </si>
  <si>
    <t>Plan 2022.   (I rebalans)</t>
  </si>
  <si>
    <t>IZVRŠENJE FINANCIJSKOG PLANA ZA PERIOD OD 1.1. DO 31.12. 2022. - rashodi</t>
  </si>
  <si>
    <t>Plan 2022.    (I rebalans)</t>
  </si>
  <si>
    <t>Plan    /             Izvršenje</t>
  </si>
  <si>
    <t>Tek.pomoć prorač.korisnika iz proračuna koji im nije nadležan</t>
  </si>
  <si>
    <t>Plan /          Izvršenje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</si>
</sst>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1"/>
      <color theme="9" tint="0.7999816888943144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0">
    <xf numFmtId="0" fontId="0" fillId="0" borderId="0" xfId="0"/>
    <xf numFmtId="0" fontId="5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0" xfId="0"/>
    <xf numFmtId="0" fontId="1" fillId="0" borderId="0" xfId="0" applyFont="1"/>
    <xf numFmtId="0" fontId="0" fillId="2" borderId="0" xfId="0" applyFill="1"/>
    <xf numFmtId="0" fontId="4" fillId="0" borderId="0" xfId="0" applyFont="1"/>
    <xf numFmtId="0" fontId="2" fillId="0" borderId="0" xfId="0" applyFont="1"/>
    <xf numFmtId="0" fontId="0" fillId="0" borderId="0" xfId="0" applyBorder="1"/>
    <xf numFmtId="1" fontId="0" fillId="0" borderId="0" xfId="0" applyNumberForma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3" fontId="9" fillId="2" borderId="1" xfId="0" applyNumberFormat="1" applyFont="1" applyFill="1" applyBorder="1" applyAlignment="1">
      <alignment wrapText="1"/>
    </xf>
    <xf numFmtId="3" fontId="7" fillId="2" borderId="1" xfId="0" applyNumberFormat="1" applyFont="1" applyFill="1" applyBorder="1" applyAlignment="1">
      <alignment wrapText="1"/>
    </xf>
    <xf numFmtId="3" fontId="0" fillId="0" borderId="0" xfId="0" applyNumberFormat="1"/>
    <xf numFmtId="4" fontId="0" fillId="0" borderId="0" xfId="0" applyNumberFormat="1"/>
    <xf numFmtId="3" fontId="9" fillId="2" borderId="1" xfId="0" applyNumberFormat="1" applyFont="1" applyFill="1" applyBorder="1" applyAlignment="1"/>
    <xf numFmtId="0" fontId="3" fillId="2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wrapText="1"/>
    </xf>
    <xf numFmtId="3" fontId="0" fillId="2" borderId="1" xfId="0" applyNumberFormat="1" applyFont="1" applyFill="1" applyBorder="1" applyAlignment="1">
      <alignment horizontal="center" wrapText="1"/>
    </xf>
    <xf numFmtId="3" fontId="1" fillId="4" borderId="1" xfId="0" applyNumberFormat="1" applyFont="1" applyFill="1" applyBorder="1" applyAlignment="1">
      <alignment horizontal="center" wrapText="1"/>
    </xf>
    <xf numFmtId="3" fontId="0" fillId="2" borderId="6" xfId="0" applyNumberFormat="1" applyFont="1" applyFill="1" applyBorder="1" applyAlignment="1">
      <alignment horizontal="center" wrapText="1"/>
    </xf>
    <xf numFmtId="3" fontId="0" fillId="4" borderId="1" xfId="0" applyNumberFormat="1" applyFont="1" applyFill="1" applyBorder="1" applyAlignment="1">
      <alignment horizontal="center" wrapText="1"/>
    </xf>
    <xf numFmtId="3" fontId="1" fillId="2" borderId="6" xfId="0" applyNumberFormat="1" applyFont="1" applyFill="1" applyBorder="1" applyAlignment="1">
      <alignment horizontal="center" wrapText="1"/>
    </xf>
    <xf numFmtId="3" fontId="1" fillId="4" borderId="7" xfId="0" applyNumberFormat="1" applyFont="1" applyFill="1" applyBorder="1" applyAlignment="1">
      <alignment horizontal="center" wrapText="1"/>
    </xf>
    <xf numFmtId="3" fontId="0" fillId="2" borderId="7" xfId="0" applyNumberFormat="1" applyFont="1" applyFill="1" applyBorder="1" applyAlignment="1">
      <alignment horizontal="center" wrapText="1"/>
    </xf>
    <xf numFmtId="3" fontId="0" fillId="2" borderId="8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3" fontId="10" fillId="4" borderId="1" xfId="0" applyNumberFormat="1" applyFont="1" applyFill="1" applyBorder="1" applyAlignment="1">
      <alignment horizontal="center" wrapText="1"/>
    </xf>
    <xf numFmtId="10" fontId="0" fillId="0" borderId="0" xfId="0" applyNumberFormat="1"/>
    <xf numFmtId="0" fontId="1" fillId="0" borderId="13" xfId="0" applyFont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3" borderId="6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center" vertical="center" wrapText="1"/>
    </xf>
    <xf numFmtId="3" fontId="0" fillId="2" borderId="0" xfId="0" applyNumberFormat="1" applyFont="1" applyFill="1" applyBorder="1" applyAlignment="1">
      <alignment horizont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6" fillId="6" borderId="1" xfId="0" applyNumberFormat="1" applyFont="1" applyFill="1" applyBorder="1" applyAlignment="1">
      <alignment vertical="center"/>
    </xf>
    <xf numFmtId="2" fontId="6" fillId="6" borderId="6" xfId="0" applyNumberFormat="1" applyFont="1" applyFill="1" applyBorder="1" applyAlignment="1">
      <alignment vertical="center"/>
    </xf>
    <xf numFmtId="2" fontId="5" fillId="2" borderId="6" xfId="0" applyNumberFormat="1" applyFont="1" applyFill="1" applyBorder="1" applyAlignment="1">
      <alignment wrapText="1"/>
    </xf>
    <xf numFmtId="0" fontId="5" fillId="2" borderId="15" xfId="0" applyFont="1" applyFill="1" applyBorder="1" applyAlignment="1">
      <alignment wrapText="1"/>
    </xf>
    <xf numFmtId="3" fontId="9" fillId="2" borderId="15" xfId="0" applyNumberFormat="1" applyFont="1" applyFill="1" applyBorder="1" applyAlignment="1"/>
    <xf numFmtId="3" fontId="9" fillId="2" borderId="15" xfId="0" applyNumberFormat="1" applyFont="1" applyFill="1" applyBorder="1" applyAlignment="1">
      <alignment wrapText="1"/>
    </xf>
    <xf numFmtId="2" fontId="5" fillId="2" borderId="16" xfId="0" applyNumberFormat="1" applyFont="1" applyFill="1" applyBorder="1" applyAlignment="1">
      <alignment wrapText="1"/>
    </xf>
    <xf numFmtId="0" fontId="18" fillId="0" borderId="0" xfId="0" applyFont="1"/>
    <xf numFmtId="0" fontId="2" fillId="0" borderId="17" xfId="0" applyFont="1" applyBorder="1" applyAlignment="1"/>
    <xf numFmtId="3" fontId="1" fillId="0" borderId="0" xfId="0" applyNumberFormat="1" applyFont="1"/>
    <xf numFmtId="4" fontId="0" fillId="0" borderId="0" xfId="0" applyNumberFormat="1" applyBorder="1"/>
    <xf numFmtId="0" fontId="2" fillId="0" borderId="0" xfId="0" applyFont="1" applyBorder="1" applyAlignment="1"/>
    <xf numFmtId="3" fontId="6" fillId="6" borderId="18" xfId="0" applyNumberFormat="1" applyFont="1" applyFill="1" applyBorder="1" applyAlignment="1">
      <alignment vertical="center"/>
    </xf>
    <xf numFmtId="3" fontId="9" fillId="2" borderId="14" xfId="0" applyNumberFormat="1" applyFont="1" applyFill="1" applyBorder="1" applyAlignment="1">
      <alignment wrapText="1"/>
    </xf>
    <xf numFmtId="4" fontId="6" fillId="6" borderId="1" xfId="0" applyNumberFormat="1" applyFont="1" applyFill="1" applyBorder="1" applyAlignment="1">
      <alignment vertical="center"/>
    </xf>
    <xf numFmtId="0" fontId="0" fillId="0" borderId="0" xfId="0" applyProtection="1">
      <protection locked="0"/>
    </xf>
    <xf numFmtId="4" fontId="0" fillId="0" borderId="13" xfId="0" applyNumberFormat="1" applyBorder="1"/>
    <xf numFmtId="0" fontId="20" fillId="2" borderId="5" xfId="0" applyFont="1" applyFill="1" applyBorder="1" applyAlignment="1">
      <alignment wrapText="1"/>
    </xf>
    <xf numFmtId="0" fontId="20" fillId="2" borderId="1" xfId="0" applyFont="1" applyFill="1" applyBorder="1" applyAlignment="1">
      <alignment wrapText="1"/>
    </xf>
    <xf numFmtId="3" fontId="11" fillId="2" borderId="1" xfId="0" applyNumberFormat="1" applyFont="1" applyFill="1" applyBorder="1" applyAlignment="1"/>
    <xf numFmtId="3" fontId="12" fillId="2" borderId="1" xfId="0" applyNumberFormat="1" applyFont="1" applyFill="1" applyBorder="1" applyAlignment="1"/>
    <xf numFmtId="3" fontId="10" fillId="2" borderId="1" xfId="0" applyNumberFormat="1" applyFont="1" applyFill="1" applyBorder="1" applyAlignment="1"/>
    <xf numFmtId="3" fontId="10" fillId="2" borderId="18" xfId="0" applyNumberFormat="1" applyFont="1" applyFill="1" applyBorder="1" applyAlignment="1"/>
    <xf numFmtId="2" fontId="8" fillId="2" borderId="6" xfId="0" applyNumberFormat="1" applyFont="1" applyFill="1" applyBorder="1" applyAlignment="1"/>
    <xf numFmtId="0" fontId="20" fillId="2" borderId="5" xfId="0" applyFont="1" applyFill="1" applyBorder="1" applyAlignment="1" applyProtection="1">
      <alignment wrapText="1"/>
      <protection locked="0"/>
    </xf>
    <xf numFmtId="0" fontId="20" fillId="2" borderId="1" xfId="0" applyFont="1" applyFill="1" applyBorder="1" applyAlignment="1" applyProtection="1">
      <alignment wrapText="1"/>
      <protection locked="0"/>
    </xf>
    <xf numFmtId="3" fontId="11" fillId="2" borderId="1" xfId="0" applyNumberFormat="1" applyFont="1" applyFill="1" applyBorder="1" applyAlignment="1" applyProtection="1">
      <protection locked="0"/>
    </xf>
    <xf numFmtId="3" fontId="12" fillId="2" borderId="1" xfId="0" applyNumberFormat="1" applyFont="1" applyFill="1" applyBorder="1" applyAlignment="1" applyProtection="1">
      <protection locked="0"/>
    </xf>
    <xf numFmtId="2" fontId="8" fillId="2" borderId="6" xfId="0" applyNumberFormat="1" applyFont="1" applyFill="1" applyBorder="1" applyAlignment="1" applyProtection="1">
      <protection locked="0"/>
    </xf>
    <xf numFmtId="0" fontId="12" fillId="2" borderId="1" xfId="0" applyFont="1" applyFill="1" applyBorder="1" applyAlignment="1" applyProtection="1">
      <alignment wrapText="1"/>
      <protection locked="0"/>
    </xf>
    <xf numFmtId="3" fontId="20" fillId="2" borderId="1" xfId="0" applyNumberFormat="1" applyFont="1" applyFill="1" applyBorder="1" applyAlignment="1" applyProtection="1">
      <protection locked="0"/>
    </xf>
    <xf numFmtId="0" fontId="12" fillId="2" borderId="1" xfId="0" applyFont="1" applyFill="1" applyBorder="1" applyAlignment="1">
      <alignment wrapText="1"/>
    </xf>
    <xf numFmtId="164" fontId="20" fillId="2" borderId="1" xfId="0" applyNumberFormat="1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2" fontId="20" fillId="2" borderId="6" xfId="0" applyNumberFormat="1" applyFont="1" applyFill="1" applyBorder="1" applyAlignment="1"/>
    <xf numFmtId="0" fontId="8" fillId="2" borderId="5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3" fontId="8" fillId="2" borderId="1" xfId="0" applyNumberFormat="1" applyFont="1" applyFill="1" applyBorder="1" applyAlignment="1"/>
    <xf numFmtId="3" fontId="11" fillId="2" borderId="18" xfId="0" applyNumberFormat="1" applyFont="1" applyFill="1" applyBorder="1" applyAlignment="1"/>
    <xf numFmtId="3" fontId="10" fillId="2" borderId="1" xfId="0" applyNumberFormat="1" applyFont="1" applyFill="1" applyBorder="1" applyAlignment="1" applyProtection="1">
      <protection locked="0"/>
    </xf>
    <xf numFmtId="3" fontId="10" fillId="2" borderId="18" xfId="0" applyNumberFormat="1" applyFont="1" applyFill="1" applyBorder="1" applyAlignment="1" applyProtection="1">
      <protection locked="0"/>
    </xf>
    <xf numFmtId="0" fontId="8" fillId="2" borderId="5" xfId="0" applyFont="1" applyFill="1" applyBorder="1" applyAlignment="1" applyProtection="1">
      <alignment wrapText="1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3" fontId="11" fillId="2" borderId="18" xfId="0" applyNumberFormat="1" applyFont="1" applyFill="1" applyBorder="1" applyAlignment="1" applyProtection="1">
      <protection locked="0"/>
    </xf>
    <xf numFmtId="3" fontId="8" fillId="2" borderId="18" xfId="0" applyNumberFormat="1" applyFont="1" applyFill="1" applyBorder="1" applyAlignment="1"/>
    <xf numFmtId="3" fontId="12" fillId="2" borderId="18" xfId="0" applyNumberFormat="1" applyFont="1" applyFill="1" applyBorder="1" applyAlignment="1"/>
    <xf numFmtId="3" fontId="6" fillId="2" borderId="1" xfId="0" applyNumberFormat="1" applyFont="1" applyFill="1" applyBorder="1" applyAlignment="1">
      <alignment wrapText="1"/>
    </xf>
    <xf numFmtId="3" fontId="9" fillId="2" borderId="18" xfId="0" applyNumberFormat="1" applyFont="1" applyFill="1" applyBorder="1" applyAlignment="1">
      <alignment wrapText="1"/>
    </xf>
    <xf numFmtId="2" fontId="6" fillId="2" borderId="6" xfId="0" applyNumberFormat="1" applyFont="1" applyFill="1" applyBorder="1" applyAlignment="1">
      <alignment wrapText="1"/>
    </xf>
    <xf numFmtId="3" fontId="0" fillId="2" borderId="1" xfId="0" applyNumberFormat="1" applyFill="1" applyBorder="1" applyAlignment="1">
      <alignment wrapText="1"/>
    </xf>
    <xf numFmtId="3" fontId="0" fillId="2" borderId="18" xfId="0" applyNumberFormat="1" applyFill="1" applyBorder="1" applyAlignment="1">
      <alignment wrapText="1"/>
    </xf>
    <xf numFmtId="3" fontId="1" fillId="2" borderId="1" xfId="0" applyNumberFormat="1" applyFont="1" applyFill="1" applyBorder="1" applyAlignment="1">
      <alignment wrapText="1"/>
    </xf>
    <xf numFmtId="3" fontId="1" fillId="2" borderId="18" xfId="0" applyNumberFormat="1" applyFont="1" applyFill="1" applyBorder="1" applyAlignment="1">
      <alignment wrapText="1"/>
    </xf>
    <xf numFmtId="3" fontId="6" fillId="2" borderId="7" xfId="0" applyNumberFormat="1" applyFont="1" applyFill="1" applyBorder="1" applyAlignment="1">
      <alignment wrapText="1"/>
    </xf>
    <xf numFmtId="3" fontId="9" fillId="2" borderId="7" xfId="0" applyNumberFormat="1" applyFont="1" applyFill="1" applyBorder="1" applyAlignment="1"/>
    <xf numFmtId="3" fontId="9" fillId="2" borderId="7" xfId="0" applyNumberFormat="1" applyFont="1" applyFill="1" applyBorder="1" applyAlignment="1">
      <alignment wrapText="1"/>
    </xf>
    <xf numFmtId="3" fontId="0" fillId="2" borderId="7" xfId="0" applyNumberFormat="1" applyFill="1" applyBorder="1" applyAlignment="1">
      <alignment wrapText="1"/>
    </xf>
    <xf numFmtId="3" fontId="0" fillId="2" borderId="20" xfId="0" applyNumberFormat="1" applyFill="1" applyBorder="1" applyAlignment="1">
      <alignment wrapText="1"/>
    </xf>
    <xf numFmtId="2" fontId="6" fillId="2" borderId="8" xfId="0" applyNumberFormat="1" applyFont="1" applyFill="1" applyBorder="1" applyAlignment="1">
      <alignment wrapText="1"/>
    </xf>
    <xf numFmtId="4" fontId="0" fillId="2" borderId="0" xfId="0" applyNumberFormat="1" applyFill="1"/>
    <xf numFmtId="3" fontId="0" fillId="2" borderId="0" xfId="0" applyNumberFormat="1" applyFill="1"/>
    <xf numFmtId="4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3" fontId="9" fillId="6" borderId="1" xfId="0" applyNumberFormat="1" applyFont="1" applyFill="1" applyBorder="1" applyAlignment="1">
      <alignment vertical="center"/>
    </xf>
    <xf numFmtId="3" fontId="1" fillId="7" borderId="3" xfId="0" applyNumberFormat="1" applyFont="1" applyFill="1" applyBorder="1" applyAlignment="1">
      <alignment horizontal="center" vertical="center" wrapText="1"/>
    </xf>
    <xf numFmtId="4" fontId="8" fillId="7" borderId="1" xfId="0" applyNumberFormat="1" applyFont="1" applyFill="1" applyBorder="1" applyAlignment="1"/>
    <xf numFmtId="4" fontId="20" fillId="7" borderId="1" xfId="0" applyNumberFormat="1" applyFont="1" applyFill="1" applyBorder="1" applyAlignment="1"/>
    <xf numFmtId="4" fontId="20" fillId="7" borderId="1" xfId="0" applyNumberFormat="1" applyFont="1" applyFill="1" applyBorder="1" applyAlignment="1" applyProtection="1">
      <protection locked="0"/>
    </xf>
    <xf numFmtId="4" fontId="8" fillId="7" borderId="1" xfId="0" applyNumberFormat="1" applyFont="1" applyFill="1" applyBorder="1" applyAlignment="1" applyProtection="1">
      <protection locked="0"/>
    </xf>
    <xf numFmtId="4" fontId="6" fillId="7" borderId="1" xfId="0" applyNumberFormat="1" applyFont="1" applyFill="1" applyBorder="1" applyAlignment="1">
      <alignment wrapText="1"/>
    </xf>
    <xf numFmtId="4" fontId="5" fillId="7" borderId="15" xfId="0" applyNumberFormat="1" applyFont="1" applyFill="1" applyBorder="1" applyAlignment="1">
      <alignment wrapText="1"/>
    </xf>
    <xf numFmtId="4" fontId="5" fillId="7" borderId="1" xfId="0" applyNumberFormat="1" applyFont="1" applyFill="1" applyBorder="1" applyAlignment="1">
      <alignment wrapText="1"/>
    </xf>
    <xf numFmtId="4" fontId="6" fillId="7" borderId="7" xfId="0" applyNumberFormat="1" applyFont="1" applyFill="1" applyBorder="1" applyAlignment="1">
      <alignment wrapText="1"/>
    </xf>
    <xf numFmtId="0" fontId="11" fillId="7" borderId="3" xfId="0" applyFont="1" applyFill="1" applyBorder="1" applyAlignment="1">
      <alignment horizontal="center" wrapText="1"/>
    </xf>
    <xf numFmtId="4" fontId="12" fillId="7" borderId="1" xfId="0" applyNumberFormat="1" applyFont="1" applyFill="1" applyBorder="1" applyAlignment="1"/>
    <xf numFmtId="4" fontId="12" fillId="7" borderId="1" xfId="0" applyNumberFormat="1" applyFont="1" applyFill="1" applyBorder="1" applyAlignment="1" applyProtection="1">
      <protection locked="0"/>
    </xf>
    <xf numFmtId="4" fontId="11" fillId="7" borderId="1" xfId="0" applyNumberFormat="1" applyFont="1" applyFill="1" applyBorder="1" applyAlignment="1"/>
    <xf numFmtId="4" fontId="7" fillId="7" borderId="15" xfId="0" applyNumberFormat="1" applyFont="1" applyFill="1" applyBorder="1" applyAlignment="1">
      <alignment wrapText="1"/>
    </xf>
    <xf numFmtId="4" fontId="7" fillId="7" borderId="1" xfId="0" applyNumberFormat="1" applyFont="1" applyFill="1" applyBorder="1" applyAlignment="1">
      <alignment wrapText="1"/>
    </xf>
    <xf numFmtId="0" fontId="19" fillId="7" borderId="3" xfId="0" applyFont="1" applyFill="1" applyBorder="1" applyAlignment="1">
      <alignment horizontal="center" vertical="center" wrapText="1"/>
    </xf>
    <xf numFmtId="4" fontId="11" fillId="7" borderId="1" xfId="0" applyNumberFormat="1" applyFont="1" applyFill="1" applyBorder="1" applyAlignment="1" applyProtection="1">
      <protection locked="0"/>
    </xf>
    <xf numFmtId="4" fontId="9" fillId="7" borderId="1" xfId="0" applyNumberFormat="1" applyFont="1" applyFill="1" applyBorder="1" applyAlignment="1">
      <alignment wrapText="1"/>
    </xf>
    <xf numFmtId="4" fontId="9" fillId="7" borderId="15" xfId="0" applyNumberFormat="1" applyFont="1" applyFill="1" applyBorder="1" applyAlignment="1">
      <alignment wrapText="1"/>
    </xf>
    <xf numFmtId="4" fontId="9" fillId="7" borderId="7" xfId="0" applyNumberFormat="1" applyFont="1" applyFill="1" applyBorder="1" applyAlignment="1">
      <alignment wrapText="1"/>
    </xf>
    <xf numFmtId="0" fontId="9" fillId="7" borderId="3" xfId="0" applyFont="1" applyFill="1" applyBorder="1" applyAlignment="1">
      <alignment horizontal="center" vertical="center" wrapText="1"/>
    </xf>
    <xf numFmtId="3" fontId="9" fillId="7" borderId="1" xfId="0" applyNumberFormat="1" applyFont="1" applyFill="1" applyBorder="1" applyAlignment="1">
      <alignment wrapText="1"/>
    </xf>
    <xf numFmtId="3" fontId="7" fillId="7" borderId="15" xfId="0" applyNumberFormat="1" applyFont="1" applyFill="1" applyBorder="1" applyAlignment="1">
      <alignment wrapText="1"/>
    </xf>
    <xf numFmtId="3" fontId="7" fillId="7" borderId="1" xfId="0" applyNumberFormat="1" applyFont="1" applyFill="1" applyBorder="1" applyAlignment="1">
      <alignment wrapText="1"/>
    </xf>
    <xf numFmtId="3" fontId="9" fillId="7" borderId="7" xfId="0" applyNumberFormat="1" applyFont="1" applyFill="1" applyBorder="1" applyAlignment="1">
      <alignment wrapText="1"/>
    </xf>
    <xf numFmtId="4" fontId="11" fillId="7" borderId="1" xfId="0" applyNumberFormat="1" applyFont="1" applyFill="1" applyBorder="1" applyAlignment="1">
      <alignment horizontal="center" vertical="center"/>
    </xf>
    <xf numFmtId="4" fontId="10" fillId="7" borderId="1" xfId="0" applyNumberFormat="1" applyFont="1" applyFill="1" applyBorder="1" applyAlignment="1" applyProtection="1">
      <protection locked="0"/>
    </xf>
    <xf numFmtId="4" fontId="10" fillId="7" borderId="1" xfId="0" applyNumberFormat="1" applyFont="1" applyFill="1" applyBorder="1" applyAlignment="1"/>
    <xf numFmtId="4" fontId="0" fillId="7" borderId="1" xfId="0" applyNumberFormat="1" applyFill="1" applyBorder="1" applyAlignment="1">
      <alignment wrapText="1"/>
    </xf>
    <xf numFmtId="4" fontId="1" fillId="7" borderId="1" xfId="0" applyNumberFormat="1" applyFont="1" applyFill="1" applyBorder="1" applyAlignment="1">
      <alignment wrapText="1"/>
    </xf>
    <xf numFmtId="4" fontId="1" fillId="7" borderId="7" xfId="0" applyNumberFormat="1" applyFont="1" applyFill="1" applyBorder="1" applyAlignment="1">
      <alignment wrapText="1"/>
    </xf>
    <xf numFmtId="0" fontId="11" fillId="8" borderId="3" xfId="0" applyFont="1" applyFill="1" applyBorder="1" applyAlignment="1">
      <alignment horizontal="center" vertical="center" wrapText="1"/>
    </xf>
    <xf numFmtId="4" fontId="8" fillId="8" borderId="1" xfId="0" applyNumberFormat="1" applyFont="1" applyFill="1" applyBorder="1" applyAlignment="1"/>
    <xf numFmtId="4" fontId="12" fillId="8" borderId="1" xfId="0" applyNumberFormat="1" applyFont="1" applyFill="1" applyBorder="1" applyAlignment="1"/>
    <xf numFmtId="4" fontId="12" fillId="8" borderId="1" xfId="0" applyNumberFormat="1" applyFont="1" applyFill="1" applyBorder="1" applyAlignment="1" applyProtection="1">
      <protection locked="0"/>
    </xf>
    <xf numFmtId="4" fontId="8" fillId="8" borderId="1" xfId="0" applyNumberFormat="1" applyFont="1" applyFill="1" applyBorder="1" applyAlignment="1" applyProtection="1">
      <protection locked="0"/>
    </xf>
    <xf numFmtId="4" fontId="20" fillId="8" borderId="1" xfId="0" applyNumberFormat="1" applyFont="1" applyFill="1" applyBorder="1" applyAlignment="1" applyProtection="1">
      <protection locked="0"/>
    </xf>
    <xf numFmtId="4" fontId="11" fillId="8" borderId="1" xfId="0" applyNumberFormat="1" applyFont="1" applyFill="1" applyBorder="1" applyAlignment="1"/>
    <xf numFmtId="4" fontId="7" fillId="8" borderId="15" xfId="0" applyNumberFormat="1" applyFont="1" applyFill="1" applyBorder="1" applyAlignment="1">
      <alignment wrapText="1"/>
    </xf>
    <xf numFmtId="4" fontId="7" fillId="8" borderId="1" xfId="0" applyNumberFormat="1" applyFont="1" applyFill="1" applyBorder="1" applyAlignment="1">
      <alignment wrapText="1"/>
    </xf>
    <xf numFmtId="0" fontId="9" fillId="8" borderId="3" xfId="0" applyFont="1" applyFill="1" applyBorder="1" applyAlignment="1">
      <alignment horizontal="center" vertical="center" wrapText="1"/>
    </xf>
    <xf numFmtId="4" fontId="20" fillId="8" borderId="1" xfId="0" applyNumberFormat="1" applyFont="1" applyFill="1" applyBorder="1" applyAlignment="1"/>
    <xf numFmtId="4" fontId="11" fillId="8" borderId="1" xfId="0" applyNumberFormat="1" applyFont="1" applyFill="1" applyBorder="1" applyAlignment="1" applyProtection="1">
      <protection locked="0"/>
    </xf>
    <xf numFmtId="4" fontId="9" fillId="8" borderId="1" xfId="0" applyNumberFormat="1" applyFont="1" applyFill="1" applyBorder="1" applyAlignment="1">
      <alignment wrapText="1"/>
    </xf>
    <xf numFmtId="4" fontId="9" fillId="8" borderId="15" xfId="0" applyNumberFormat="1" applyFont="1" applyFill="1" applyBorder="1" applyAlignment="1">
      <alignment wrapText="1"/>
    </xf>
    <xf numFmtId="4" fontId="9" fillId="8" borderId="7" xfId="0" applyNumberFormat="1" applyFont="1" applyFill="1" applyBorder="1" applyAlignment="1">
      <alignment wrapText="1"/>
    </xf>
    <xf numFmtId="4" fontId="11" fillId="8" borderId="1" xfId="0" applyNumberFormat="1" applyFont="1" applyFill="1" applyBorder="1" applyAlignment="1">
      <alignment horizontal="center" vertical="center"/>
    </xf>
    <xf numFmtId="4" fontId="10" fillId="8" borderId="1" xfId="0" applyNumberFormat="1" applyFont="1" applyFill="1" applyBorder="1" applyAlignment="1" applyProtection="1">
      <protection locked="0"/>
    </xf>
    <xf numFmtId="4" fontId="10" fillId="8" borderId="1" xfId="0" applyNumberFormat="1" applyFont="1" applyFill="1" applyBorder="1" applyAlignment="1"/>
    <xf numFmtId="4" fontId="0" fillId="8" borderId="1" xfId="0" applyNumberFormat="1" applyFill="1" applyBorder="1" applyAlignment="1">
      <alignment wrapText="1"/>
    </xf>
    <xf numFmtId="4" fontId="1" fillId="8" borderId="1" xfId="0" applyNumberFormat="1" applyFont="1" applyFill="1" applyBorder="1" applyAlignment="1">
      <alignment wrapText="1"/>
    </xf>
    <xf numFmtId="4" fontId="0" fillId="8" borderId="7" xfId="0" applyNumberFormat="1" applyFill="1" applyBorder="1" applyAlignment="1">
      <alignment wrapText="1"/>
    </xf>
    <xf numFmtId="3" fontId="6" fillId="9" borderId="1" xfId="0" applyNumberFormat="1" applyFont="1" applyFill="1" applyBorder="1" applyAlignment="1">
      <alignment vertical="center"/>
    </xf>
    <xf numFmtId="4" fontId="6" fillId="9" borderId="1" xfId="0" applyNumberFormat="1" applyFont="1" applyFill="1" applyBorder="1" applyAlignment="1">
      <alignment vertical="center"/>
    </xf>
    <xf numFmtId="3" fontId="9" fillId="9" borderId="1" xfId="0" applyNumberFormat="1" applyFont="1" applyFill="1" applyBorder="1" applyAlignment="1">
      <alignment vertical="center"/>
    </xf>
    <xf numFmtId="3" fontId="6" fillId="9" borderId="18" xfId="0" applyNumberFormat="1" applyFont="1" applyFill="1" applyBorder="1" applyAlignment="1">
      <alignment vertical="center"/>
    </xf>
    <xf numFmtId="2" fontId="6" fillId="9" borderId="6" xfId="0" applyNumberFormat="1" applyFont="1" applyFill="1" applyBorder="1" applyAlignment="1">
      <alignment vertical="center"/>
    </xf>
    <xf numFmtId="0" fontId="8" fillId="9" borderId="5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wrapText="1"/>
    </xf>
    <xf numFmtId="3" fontId="6" fillId="9" borderId="1" xfId="0" applyNumberFormat="1" applyFont="1" applyFill="1" applyBorder="1" applyAlignment="1">
      <alignment horizontal="center" vertical="center"/>
    </xf>
    <xf numFmtId="3" fontId="6" fillId="9" borderId="1" xfId="0" applyNumberFormat="1" applyFont="1" applyFill="1" applyBorder="1" applyAlignment="1">
      <alignment horizontal="center" vertical="center" wrapText="1"/>
    </xf>
    <xf numFmtId="4" fontId="6" fillId="9" borderId="1" xfId="0" applyNumberFormat="1" applyFont="1" applyFill="1" applyBorder="1" applyAlignment="1">
      <alignment horizontal="center" vertical="center" wrapText="1"/>
    </xf>
    <xf numFmtId="3" fontId="9" fillId="9" borderId="1" xfId="0" applyNumberFormat="1" applyFont="1" applyFill="1" applyBorder="1" applyAlignment="1">
      <alignment horizontal="center" vertical="center"/>
    </xf>
    <xf numFmtId="3" fontId="6" fillId="9" borderId="18" xfId="0" applyNumberFormat="1" applyFont="1" applyFill="1" applyBorder="1" applyAlignment="1">
      <alignment horizontal="center" vertical="center" wrapText="1"/>
    </xf>
    <xf numFmtId="2" fontId="6" fillId="9" borderId="6" xfId="0" applyNumberFormat="1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right" vertical="center"/>
    </xf>
    <xf numFmtId="3" fontId="1" fillId="6" borderId="1" xfId="0" applyNumberFormat="1" applyFont="1" applyFill="1" applyBorder="1" applyAlignment="1">
      <alignment vertical="center"/>
    </xf>
    <xf numFmtId="0" fontId="2" fillId="9" borderId="5" xfId="0" applyFont="1" applyFill="1" applyBorder="1" applyAlignment="1"/>
    <xf numFmtId="0" fontId="6" fillId="9" borderId="1" xfId="0" applyFont="1" applyFill="1" applyBorder="1" applyAlignment="1">
      <alignment vertical="center"/>
    </xf>
    <xf numFmtId="3" fontId="8" fillId="7" borderId="1" xfId="0" applyNumberFormat="1" applyFont="1" applyFill="1" applyBorder="1" applyAlignment="1"/>
    <xf numFmtId="3" fontId="20" fillId="7" borderId="1" xfId="0" applyNumberFormat="1" applyFont="1" applyFill="1" applyBorder="1" applyAlignment="1"/>
    <xf numFmtId="3" fontId="20" fillId="7" borderId="1" xfId="0" applyNumberFormat="1" applyFont="1" applyFill="1" applyBorder="1" applyAlignment="1" applyProtection="1">
      <protection locked="0"/>
    </xf>
    <xf numFmtId="3" fontId="8" fillId="7" borderId="1" xfId="0" applyNumberFormat="1" applyFont="1" applyFill="1" applyBorder="1" applyAlignment="1" applyProtection="1">
      <protection locked="0"/>
    </xf>
    <xf numFmtId="3" fontId="6" fillId="7" borderId="1" xfId="0" applyNumberFormat="1" applyFont="1" applyFill="1" applyBorder="1" applyAlignment="1">
      <alignment vertical="center" wrapText="1"/>
    </xf>
    <xf numFmtId="3" fontId="5" fillId="7" borderId="1" xfId="0" applyNumberFormat="1" applyFont="1" applyFill="1" applyBorder="1" applyAlignment="1">
      <alignment wrapText="1"/>
    </xf>
    <xf numFmtId="3" fontId="6" fillId="7" borderId="1" xfId="0" applyNumberFormat="1" applyFont="1" applyFill="1" applyBorder="1" applyAlignment="1">
      <alignment wrapText="1"/>
    </xf>
    <xf numFmtId="3" fontId="6" fillId="7" borderId="7" xfId="0" applyNumberFormat="1" applyFont="1" applyFill="1" applyBorder="1" applyAlignment="1">
      <alignment wrapText="1"/>
    </xf>
    <xf numFmtId="3" fontId="8" fillId="8" borderId="1" xfId="0" applyNumberFormat="1" applyFont="1" applyFill="1" applyBorder="1" applyAlignment="1"/>
    <xf numFmtId="3" fontId="20" fillId="8" borderId="1" xfId="0" applyNumberFormat="1" applyFont="1" applyFill="1" applyBorder="1" applyAlignment="1"/>
    <xf numFmtId="3" fontId="20" fillId="8" borderId="1" xfId="0" applyNumberFormat="1" applyFont="1" applyFill="1" applyBorder="1" applyAlignment="1" applyProtection="1">
      <protection locked="0"/>
    </xf>
    <xf numFmtId="3" fontId="8" fillId="8" borderId="1" xfId="0" applyNumberFormat="1" applyFont="1" applyFill="1" applyBorder="1" applyAlignment="1" applyProtection="1">
      <protection locked="0"/>
    </xf>
    <xf numFmtId="3" fontId="6" fillId="8" borderId="1" xfId="0" applyNumberFormat="1" applyFont="1" applyFill="1" applyBorder="1" applyAlignment="1">
      <alignment wrapText="1"/>
    </xf>
    <xf numFmtId="3" fontId="5" fillId="8" borderId="15" xfId="0" applyNumberFormat="1" applyFont="1" applyFill="1" applyBorder="1" applyAlignment="1">
      <alignment wrapText="1"/>
    </xf>
    <xf numFmtId="3" fontId="5" fillId="8" borderId="1" xfId="0" applyNumberFormat="1" applyFont="1" applyFill="1" applyBorder="1" applyAlignment="1">
      <alignment wrapText="1"/>
    </xf>
    <xf numFmtId="3" fontId="6" fillId="8" borderId="7" xfId="0" applyNumberFormat="1" applyFont="1" applyFill="1" applyBorder="1" applyAlignment="1">
      <alignment wrapText="1"/>
    </xf>
    <xf numFmtId="0" fontId="19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3" fontId="1" fillId="7" borderId="1" xfId="0" applyNumberFormat="1" applyFont="1" applyFill="1" applyBorder="1" applyAlignment="1">
      <alignment horizontal="center" vertical="center" wrapText="1"/>
    </xf>
    <xf numFmtId="3" fontId="3" fillId="7" borderId="1" xfId="0" applyNumberFormat="1" applyFont="1" applyFill="1" applyBorder="1" applyAlignment="1">
      <alignment horizontal="center" wrapText="1"/>
    </xf>
    <xf numFmtId="3" fontId="10" fillId="7" borderId="1" xfId="0" applyNumberFormat="1" applyFont="1" applyFill="1" applyBorder="1" applyAlignment="1">
      <alignment horizontal="center" wrapText="1"/>
    </xf>
    <xf numFmtId="3" fontId="0" fillId="7" borderId="1" xfId="0" applyNumberFormat="1" applyFont="1" applyFill="1" applyBorder="1" applyAlignment="1">
      <alignment horizontal="center" wrapText="1"/>
    </xf>
    <xf numFmtId="3" fontId="1" fillId="7" borderId="1" xfId="0" applyNumberFormat="1" applyFont="1" applyFill="1" applyBorder="1" applyAlignment="1">
      <alignment horizontal="center" wrapText="1"/>
    </xf>
    <xf numFmtId="3" fontId="13" fillId="7" borderId="1" xfId="0" applyNumberFormat="1" applyFont="1" applyFill="1" applyBorder="1" applyAlignment="1">
      <alignment horizontal="center" wrapText="1"/>
    </xf>
    <xf numFmtId="3" fontId="14" fillId="7" borderId="1" xfId="0" applyNumberFormat="1" applyFont="1" applyFill="1" applyBorder="1" applyAlignment="1">
      <alignment horizontal="center" wrapText="1"/>
    </xf>
    <xf numFmtId="3" fontId="1" fillId="7" borderId="7" xfId="0" applyNumberFormat="1" applyFont="1" applyFill="1" applyBorder="1" applyAlignment="1">
      <alignment horizontal="center" wrapText="1"/>
    </xf>
    <xf numFmtId="0" fontId="1" fillId="7" borderId="4" xfId="0" applyFont="1" applyFill="1" applyBorder="1" applyAlignment="1">
      <alignment horizontal="center" vertical="center" wrapText="1"/>
    </xf>
    <xf numFmtId="3" fontId="1" fillId="7" borderId="6" xfId="0" applyNumberFormat="1" applyFont="1" applyFill="1" applyBorder="1" applyAlignment="1">
      <alignment horizontal="center" vertical="center" wrapText="1"/>
    </xf>
    <xf numFmtId="4" fontId="0" fillId="7" borderId="13" xfId="0" applyNumberFormat="1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4" fontId="0" fillId="7" borderId="13" xfId="0" applyNumberFormat="1" applyFill="1" applyBorder="1" applyAlignment="1">
      <alignment horizontal="center" vertical="center" wrapText="1"/>
    </xf>
    <xf numFmtId="4" fontId="0" fillId="7" borderId="13" xfId="0" applyNumberFormat="1" applyFill="1" applyBorder="1" applyAlignment="1">
      <alignment wrapText="1"/>
    </xf>
    <xf numFmtId="3" fontId="1" fillId="7" borderId="13" xfId="0" applyNumberFormat="1" applyFont="1" applyFill="1" applyBorder="1" applyAlignment="1">
      <alignment horizontal="center" vertical="center" wrapText="1"/>
    </xf>
    <xf numFmtId="3" fontId="0" fillId="7" borderId="13" xfId="0" applyNumberFormat="1" applyFill="1" applyBorder="1" applyAlignment="1">
      <alignment horizontal="center" vertical="center" wrapText="1"/>
    </xf>
    <xf numFmtId="4" fontId="10" fillId="7" borderId="13" xfId="0" applyNumberFormat="1" applyFont="1" applyFill="1" applyBorder="1" applyAlignment="1">
      <alignment horizontal="center" vertical="center" wrapText="1"/>
    </xf>
    <xf numFmtId="3" fontId="0" fillId="7" borderId="13" xfId="0" applyNumberFormat="1" applyFont="1" applyFill="1" applyBorder="1" applyAlignment="1">
      <alignment horizontal="center" vertical="center" wrapText="1"/>
    </xf>
    <xf numFmtId="4" fontId="0" fillId="7" borderId="13" xfId="0" applyNumberFormat="1" applyFill="1" applyBorder="1" applyAlignment="1">
      <alignment vertical="center" wrapText="1"/>
    </xf>
    <xf numFmtId="4" fontId="0" fillId="7" borderId="13" xfId="0" applyNumberFormat="1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3" fontId="1" fillId="8" borderId="1" xfId="0" applyNumberFormat="1" applyFont="1" applyFill="1" applyBorder="1" applyAlignment="1">
      <alignment horizontal="center" vertical="center" wrapText="1"/>
    </xf>
    <xf numFmtId="4" fontId="3" fillId="8" borderId="1" xfId="0" applyNumberFormat="1" applyFont="1" applyFill="1" applyBorder="1" applyAlignment="1">
      <alignment horizontal="center" wrapText="1"/>
    </xf>
    <xf numFmtId="4" fontId="10" fillId="8" borderId="1" xfId="0" applyNumberFormat="1" applyFont="1" applyFill="1" applyBorder="1" applyAlignment="1">
      <alignment horizontal="center" wrapText="1"/>
    </xf>
    <xf numFmtId="4" fontId="0" fillId="8" borderId="1" xfId="0" applyNumberFormat="1" applyFont="1" applyFill="1" applyBorder="1" applyAlignment="1">
      <alignment horizontal="center" wrapText="1"/>
    </xf>
    <xf numFmtId="4" fontId="1" fillId="8" borderId="1" xfId="0" applyNumberFormat="1" applyFont="1" applyFill="1" applyBorder="1" applyAlignment="1">
      <alignment horizontal="center" wrapText="1"/>
    </xf>
    <xf numFmtId="4" fontId="1" fillId="8" borderId="7" xfId="0" applyNumberFormat="1" applyFont="1" applyFill="1" applyBorder="1" applyAlignment="1">
      <alignment horizontal="center" wrapText="1"/>
    </xf>
    <xf numFmtId="0" fontId="1" fillId="8" borderId="4" xfId="0" applyFont="1" applyFill="1" applyBorder="1" applyAlignment="1">
      <alignment horizontal="center" vertical="center" wrapText="1"/>
    </xf>
    <xf numFmtId="4" fontId="1" fillId="8" borderId="6" xfId="0" applyNumberFormat="1" applyFont="1" applyFill="1" applyBorder="1" applyAlignment="1">
      <alignment horizontal="center" vertical="center" wrapText="1"/>
    </xf>
    <xf numFmtId="4" fontId="1" fillId="8" borderId="18" xfId="0" applyNumberFormat="1" applyFont="1" applyFill="1" applyBorder="1" applyAlignment="1">
      <alignment horizontal="center" wrapText="1"/>
    </xf>
    <xf numFmtId="4" fontId="0" fillId="8" borderId="18" xfId="0" applyNumberFormat="1" applyFont="1" applyFill="1" applyBorder="1" applyAlignment="1">
      <alignment horizontal="center" wrapText="1"/>
    </xf>
    <xf numFmtId="0" fontId="1" fillId="8" borderId="19" xfId="0" applyFont="1" applyFill="1" applyBorder="1" applyAlignment="1">
      <alignment horizontal="center" vertical="center" wrapText="1"/>
    </xf>
    <xf numFmtId="4" fontId="1" fillId="8" borderId="13" xfId="0" applyNumberFormat="1" applyFont="1" applyFill="1" applyBorder="1" applyAlignment="1">
      <alignment horizontal="center" vertical="center" wrapText="1"/>
    </xf>
    <xf numFmtId="4" fontId="0" fillId="8" borderId="13" xfId="0" applyNumberFormat="1" applyFont="1" applyFill="1" applyBorder="1" applyAlignment="1">
      <alignment horizontal="center" vertical="center" wrapText="1"/>
    </xf>
    <xf numFmtId="4" fontId="0" fillId="8" borderId="13" xfId="0" applyNumberFormat="1" applyFill="1" applyBorder="1" applyAlignment="1">
      <alignment horizontal="center" vertical="center" wrapText="1"/>
    </xf>
    <xf numFmtId="4" fontId="0" fillId="8" borderId="13" xfId="0" applyNumberFormat="1" applyFill="1" applyBorder="1" applyAlignment="1">
      <alignment wrapText="1"/>
    </xf>
    <xf numFmtId="4" fontId="1" fillId="8" borderId="13" xfId="0" applyNumberFormat="1" applyFont="1" applyFill="1" applyBorder="1" applyAlignment="1">
      <alignment wrapText="1"/>
    </xf>
    <xf numFmtId="4" fontId="1" fillId="8" borderId="13" xfId="0" applyNumberFormat="1" applyFont="1" applyFill="1" applyBorder="1" applyAlignment="1">
      <alignment vertical="center" wrapText="1"/>
    </xf>
    <xf numFmtId="4" fontId="3" fillId="8" borderId="13" xfId="0" applyNumberFormat="1" applyFont="1" applyFill="1" applyBorder="1" applyAlignment="1">
      <alignment horizontal="center" vertical="center" wrapText="1"/>
    </xf>
    <xf numFmtId="4" fontId="10" fillId="8" borderId="13" xfId="0" applyNumberFormat="1" applyFont="1" applyFill="1" applyBorder="1" applyAlignment="1">
      <alignment horizontal="center" vertical="center" wrapText="1"/>
    </xf>
    <xf numFmtId="4" fontId="10" fillId="8" borderId="13" xfId="0" applyNumberFormat="1" applyFont="1" applyFill="1" applyBorder="1" applyAlignment="1">
      <alignment wrapText="1"/>
    </xf>
    <xf numFmtId="4" fontId="0" fillId="8" borderId="13" xfId="0" applyNumberFormat="1" applyFont="1" applyFill="1" applyBorder="1" applyAlignment="1">
      <alignment wrapText="1"/>
    </xf>
    <xf numFmtId="4" fontId="0" fillId="8" borderId="13" xfId="0" applyNumberFormat="1" applyFill="1" applyBorder="1" applyAlignment="1">
      <alignment vertical="center" wrapText="1"/>
    </xf>
    <xf numFmtId="4" fontId="0" fillId="8" borderId="13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wrapText="1"/>
    </xf>
    <xf numFmtId="3" fontId="1" fillId="9" borderId="1" xfId="0" applyNumberFormat="1" applyFont="1" applyFill="1" applyBorder="1" applyAlignment="1">
      <alignment horizontal="center" vertical="center" wrapText="1"/>
    </xf>
    <xf numFmtId="4" fontId="1" fillId="9" borderId="1" xfId="0" applyNumberFormat="1" applyFont="1" applyFill="1" applyBorder="1" applyAlignment="1">
      <alignment horizontal="center" vertical="center" wrapText="1"/>
    </xf>
    <xf numFmtId="3" fontId="1" fillId="9" borderId="6" xfId="0" applyNumberFormat="1" applyFont="1" applyFill="1" applyBorder="1" applyAlignment="1">
      <alignment horizontal="center" vertical="center" wrapText="1"/>
    </xf>
    <xf numFmtId="4" fontId="1" fillId="9" borderId="18" xfId="0" applyNumberFormat="1" applyFont="1" applyFill="1" applyBorder="1" applyAlignment="1">
      <alignment horizontal="center" vertical="center" wrapText="1"/>
    </xf>
    <xf numFmtId="4" fontId="1" fillId="9" borderId="13" xfId="0" applyNumberFormat="1" applyFont="1" applyFill="1" applyBorder="1" applyAlignment="1">
      <alignment horizontal="center" vertical="center" wrapText="1"/>
    </xf>
    <xf numFmtId="4" fontId="3" fillId="9" borderId="13" xfId="0" applyNumberFormat="1" applyFont="1" applyFill="1" applyBorder="1" applyAlignment="1">
      <alignment horizontal="center" vertical="center" wrapText="1"/>
    </xf>
    <xf numFmtId="4" fontId="2" fillId="9" borderId="13" xfId="0" applyNumberFormat="1" applyFont="1" applyFill="1" applyBorder="1" applyAlignment="1">
      <alignment horizontal="center" vertical="center"/>
    </xf>
    <xf numFmtId="4" fontId="1" fillId="9" borderId="6" xfId="0" applyNumberFormat="1" applyFont="1" applyFill="1" applyBorder="1" applyAlignment="1">
      <alignment horizontal="center" vertical="center" wrapText="1"/>
    </xf>
    <xf numFmtId="3" fontId="1" fillId="9" borderId="13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4" fontId="1" fillId="2" borderId="14" xfId="0" applyNumberFormat="1" applyFont="1" applyFill="1" applyBorder="1" applyAlignment="1">
      <alignment horizontal="center" vertical="center" wrapText="1"/>
    </xf>
    <xf numFmtId="4" fontId="1" fillId="2" borderId="13" xfId="0" applyNumberFormat="1" applyFont="1" applyFill="1" applyBorder="1" applyAlignment="1">
      <alignment horizontal="center" vertical="center" wrapText="1"/>
    </xf>
    <xf numFmtId="4" fontId="0" fillId="2" borderId="13" xfId="0" applyNumberFormat="1" applyFill="1" applyBorder="1" applyAlignment="1">
      <alignment wrapText="1"/>
    </xf>
    <xf numFmtId="4" fontId="10" fillId="2" borderId="13" xfId="0" applyNumberFormat="1" applyFont="1" applyFill="1" applyBorder="1" applyAlignment="1">
      <alignment wrapText="1"/>
    </xf>
    <xf numFmtId="4" fontId="0" fillId="2" borderId="13" xfId="0" applyNumberFormat="1" applyFill="1" applyBorder="1"/>
    <xf numFmtId="3" fontId="0" fillId="7" borderId="13" xfId="0" applyNumberFormat="1" applyFill="1" applyBorder="1" applyAlignment="1">
      <alignment wrapText="1"/>
    </xf>
    <xf numFmtId="3" fontId="1" fillId="7" borderId="13" xfId="0" applyNumberFormat="1" applyFont="1" applyFill="1" applyBorder="1" applyAlignment="1">
      <alignment wrapText="1"/>
    </xf>
    <xf numFmtId="1" fontId="1" fillId="7" borderId="13" xfId="0" applyNumberFormat="1" applyFont="1" applyFill="1" applyBorder="1" applyAlignment="1">
      <alignment horizontal="center" vertical="center" wrapText="1"/>
    </xf>
    <xf numFmtId="3" fontId="0" fillId="2" borderId="13" xfId="0" applyNumberFormat="1" applyFill="1" applyBorder="1" applyAlignment="1">
      <alignment wrapText="1"/>
    </xf>
    <xf numFmtId="3" fontId="0" fillId="7" borderId="1" xfId="0" applyNumberFormat="1" applyFill="1" applyBorder="1" applyAlignment="1">
      <alignment horizontal="center" wrapText="1"/>
    </xf>
    <xf numFmtId="3" fontId="1" fillId="7" borderId="13" xfId="0" applyNumberFormat="1" applyFont="1" applyFill="1" applyBorder="1" applyAlignment="1">
      <alignment vertical="center" wrapText="1"/>
    </xf>
    <xf numFmtId="3" fontId="0" fillId="7" borderId="13" xfId="0" applyNumberFormat="1" applyFont="1" applyFill="1" applyBorder="1" applyAlignment="1">
      <alignment wrapText="1"/>
    </xf>
    <xf numFmtId="4" fontId="1" fillId="9" borderId="13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/>
    <xf numFmtId="1" fontId="17" fillId="7" borderId="1" xfId="0" applyNumberFormat="1" applyFont="1" applyFill="1" applyBorder="1" applyAlignment="1">
      <alignment horizontal="center" vertical="center" wrapText="1"/>
    </xf>
    <xf numFmtId="4" fontId="7" fillId="8" borderId="13" xfId="0" applyNumberFormat="1" applyFont="1" applyFill="1" applyBorder="1" applyAlignment="1">
      <alignment horizontal="center" vertical="center" wrapText="1"/>
    </xf>
    <xf numFmtId="3" fontId="7" fillId="7" borderId="13" xfId="0" applyNumberFormat="1" applyFont="1" applyFill="1" applyBorder="1" applyAlignment="1">
      <alignment horizontal="center" vertical="center" wrapText="1"/>
    </xf>
    <xf numFmtId="4" fontId="7" fillId="7" borderId="13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3" fontId="9" fillId="7" borderId="6" xfId="0" applyNumberFormat="1" applyFont="1" applyFill="1" applyBorder="1" applyAlignment="1">
      <alignment horizontal="center" vertical="center" wrapText="1"/>
    </xf>
    <xf numFmtId="4" fontId="6" fillId="10" borderId="1" xfId="0" applyNumberFormat="1" applyFont="1" applyFill="1" applyBorder="1" applyAlignment="1">
      <alignment horizontal="center" vertical="center" wrapText="1"/>
    </xf>
    <xf numFmtId="4" fontId="9" fillId="10" borderId="1" xfId="0" applyNumberFormat="1" applyFont="1" applyFill="1" applyBorder="1" applyAlignment="1">
      <alignment wrapText="1"/>
    </xf>
    <xf numFmtId="4" fontId="7" fillId="10" borderId="15" xfId="0" applyNumberFormat="1" applyFont="1" applyFill="1" applyBorder="1" applyAlignment="1">
      <alignment wrapText="1"/>
    </xf>
    <xf numFmtId="4" fontId="7" fillId="10" borderId="1" xfId="0" applyNumberFormat="1" applyFont="1" applyFill="1" applyBorder="1" applyAlignment="1">
      <alignment wrapText="1"/>
    </xf>
    <xf numFmtId="4" fontId="9" fillId="10" borderId="7" xfId="0" applyNumberFormat="1" applyFont="1" applyFill="1" applyBorder="1" applyAlignment="1">
      <alignment wrapText="1"/>
    </xf>
    <xf numFmtId="4" fontId="6" fillId="10" borderId="1" xfId="0" applyNumberFormat="1" applyFont="1" applyFill="1" applyBorder="1" applyAlignment="1">
      <alignment wrapText="1"/>
    </xf>
    <xf numFmtId="4" fontId="6" fillId="10" borderId="7" xfId="0" applyNumberFormat="1" applyFont="1" applyFill="1" applyBorder="1" applyAlignment="1">
      <alignment wrapText="1"/>
    </xf>
    <xf numFmtId="4" fontId="5" fillId="10" borderId="15" xfId="0" applyNumberFormat="1" applyFont="1" applyFill="1" applyBorder="1" applyAlignment="1">
      <alignment wrapText="1"/>
    </xf>
    <xf numFmtId="4" fontId="5" fillId="10" borderId="1" xfId="0" applyNumberFormat="1" applyFont="1" applyFill="1" applyBorder="1" applyAlignment="1">
      <alignment wrapText="1"/>
    </xf>
    <xf numFmtId="4" fontId="6" fillId="10" borderId="1" xfId="0" applyNumberFormat="1" applyFont="1" applyFill="1" applyBorder="1" applyAlignment="1">
      <alignment vertical="center"/>
    </xf>
    <xf numFmtId="4" fontId="9" fillId="10" borderId="1" xfId="0" applyNumberFormat="1" applyFont="1" applyFill="1" applyBorder="1" applyAlignment="1">
      <alignment vertical="center"/>
    </xf>
    <xf numFmtId="0" fontId="9" fillId="10" borderId="3" xfId="0" applyFont="1" applyFill="1" applyBorder="1" applyAlignment="1">
      <alignment horizontal="center" vertical="center" wrapText="1"/>
    </xf>
    <xf numFmtId="3" fontId="6" fillId="10" borderId="1" xfId="0" applyNumberFormat="1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  <xf numFmtId="0" fontId="1" fillId="9" borderId="21" xfId="0" applyFont="1" applyFill="1" applyBorder="1" applyAlignment="1">
      <alignment horizontal="center" vertical="center" wrapText="1"/>
    </xf>
    <xf numFmtId="0" fontId="1" fillId="9" borderId="15" xfId="0" applyFont="1" applyFill="1" applyBorder="1" applyAlignment="1">
      <alignment horizontal="center" vertical="center" wrapText="1"/>
    </xf>
    <xf numFmtId="4" fontId="7" fillId="0" borderId="0" xfId="0" applyNumberFormat="1" applyFont="1"/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CCFFCC"/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40"/>
  <sheetViews>
    <sheetView tabSelected="1" zoomScaleNormal="100" workbookViewId="0">
      <selection activeCell="AA7" sqref="AA7"/>
    </sheetView>
  </sheetViews>
  <sheetFormatPr defaultRowHeight="15" x14ac:dyDescent="0.25"/>
  <cols>
    <col min="1" max="1" width="6.5703125" customWidth="1"/>
    <col min="2" max="2" width="24.42578125" customWidth="1"/>
    <col min="3" max="3" width="11" style="3" customWidth="1"/>
    <col min="4" max="4" width="12.7109375" style="3" customWidth="1"/>
    <col min="5" max="5" width="11" style="3" customWidth="1"/>
    <col min="6" max="6" width="11.5703125" style="3" hidden="1" customWidth="1"/>
    <col min="7" max="7" width="14.140625" style="3" hidden="1" customWidth="1"/>
    <col min="8" max="9" width="11.42578125" style="3" hidden="1" customWidth="1"/>
    <col min="10" max="10" width="12.7109375" style="3" hidden="1" customWidth="1"/>
    <col min="11" max="11" width="11" style="3" hidden="1" customWidth="1"/>
    <col min="12" max="12" width="11.28515625" hidden="1" customWidth="1"/>
    <col min="13" max="13" width="0.140625" style="3" hidden="1" customWidth="1"/>
    <col min="14" max="14" width="13.85546875" style="3" customWidth="1"/>
    <col min="15" max="15" width="7.42578125" style="3" customWidth="1"/>
    <col min="16" max="16" width="11" style="3" customWidth="1"/>
    <col min="17" max="17" width="10.7109375" style="3" customWidth="1"/>
    <col min="18" max="18" width="13" style="3" customWidth="1"/>
    <col min="19" max="19" width="8.7109375" style="3" customWidth="1"/>
    <col min="20" max="20" width="11.5703125" style="3" customWidth="1"/>
    <col min="21" max="21" width="9.42578125" customWidth="1"/>
    <col min="22" max="22" width="10.42578125" style="3" customWidth="1"/>
    <col min="23" max="23" width="8.85546875" customWidth="1"/>
    <col min="24" max="24" width="11.42578125" style="3" customWidth="1"/>
    <col min="25" max="25" width="10.85546875" style="3" customWidth="1"/>
    <col min="26" max="26" width="13.28515625" style="3" customWidth="1"/>
    <col min="27" max="27" width="10" customWidth="1"/>
    <col min="28" max="28" width="14.7109375" customWidth="1"/>
    <col min="29" max="29" width="16" style="3" customWidth="1"/>
    <col min="30" max="30" width="13.85546875" customWidth="1"/>
    <col min="31" max="31" width="17.28515625" customWidth="1"/>
    <col min="32" max="32" width="19.28515625" customWidth="1"/>
  </cols>
  <sheetData>
    <row r="1" spans="1:31" ht="15.75" x14ac:dyDescent="0.25">
      <c r="A1" s="7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3"/>
      <c r="U1" s="3"/>
      <c r="W1" s="3"/>
      <c r="AA1" s="3"/>
      <c r="AB1" s="3"/>
    </row>
    <row r="3" spans="1:31" ht="18.75" x14ac:dyDescent="0.3">
      <c r="A3" s="6" t="s">
        <v>126</v>
      </c>
      <c r="B3" s="4"/>
      <c r="C3" s="4"/>
      <c r="D3" s="4"/>
      <c r="E3" s="5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31" ht="0.75" customHeight="1" thickBot="1" x14ac:dyDescent="0.3">
      <c r="A4" s="3"/>
      <c r="B4" s="3"/>
      <c r="L4" s="3"/>
      <c r="U4" s="3"/>
      <c r="W4" s="3"/>
      <c r="AA4" s="3"/>
      <c r="AB4" s="3"/>
    </row>
    <row r="5" spans="1:31" ht="39.950000000000003" customHeight="1" thickBot="1" x14ac:dyDescent="0.3">
      <c r="A5" s="31" t="s">
        <v>1</v>
      </c>
      <c r="B5" s="10" t="s">
        <v>2</v>
      </c>
      <c r="C5" s="203" t="s">
        <v>97</v>
      </c>
      <c r="D5" s="224" t="s">
        <v>107</v>
      </c>
      <c r="E5" s="203" t="s">
        <v>127</v>
      </c>
      <c r="F5" s="20" t="s">
        <v>103</v>
      </c>
      <c r="G5" s="19" t="s">
        <v>91</v>
      </c>
      <c r="H5" s="19" t="s">
        <v>88</v>
      </c>
      <c r="I5" s="10" t="s">
        <v>93</v>
      </c>
      <c r="J5" s="10" t="s">
        <v>84</v>
      </c>
      <c r="K5" s="10" t="s">
        <v>85</v>
      </c>
      <c r="L5" s="10" t="s">
        <v>86</v>
      </c>
      <c r="M5" s="11" t="s">
        <v>87</v>
      </c>
      <c r="N5" s="231" t="s">
        <v>110</v>
      </c>
      <c r="O5" s="212" t="s">
        <v>101</v>
      </c>
      <c r="P5" s="235" t="s">
        <v>111</v>
      </c>
      <c r="Q5" s="215" t="s">
        <v>102</v>
      </c>
      <c r="R5" s="235" t="s">
        <v>116</v>
      </c>
      <c r="S5" s="266">
        <v>561</v>
      </c>
      <c r="T5" s="235" t="s">
        <v>115</v>
      </c>
      <c r="U5" s="215">
        <v>12</v>
      </c>
      <c r="V5" s="235" t="s">
        <v>113</v>
      </c>
      <c r="W5" s="215">
        <v>52</v>
      </c>
      <c r="X5" s="235" t="s">
        <v>114</v>
      </c>
      <c r="Y5" s="215">
        <v>11</v>
      </c>
      <c r="Z5" s="235" t="s">
        <v>112</v>
      </c>
      <c r="AA5" s="39" t="s">
        <v>132</v>
      </c>
      <c r="AC5"/>
    </row>
    <row r="6" spans="1:31" ht="24.95" customHeight="1" thickBot="1" x14ac:dyDescent="0.3">
      <c r="A6" s="293">
        <v>6</v>
      </c>
      <c r="B6" s="248" t="s">
        <v>89</v>
      </c>
      <c r="C6" s="249">
        <f>C8+C7+C9</f>
        <v>23017238</v>
      </c>
      <c r="D6" s="249">
        <f>D7+D8+D9</f>
        <v>22042569</v>
      </c>
      <c r="E6" s="249">
        <f>E7+E8+E9</f>
        <v>22839609</v>
      </c>
      <c r="F6" s="249"/>
      <c r="G6" s="249"/>
      <c r="H6" s="249"/>
      <c r="I6" s="249"/>
      <c r="J6" s="249"/>
      <c r="K6" s="249"/>
      <c r="L6" s="249"/>
      <c r="M6" s="251"/>
      <c r="N6" s="256">
        <f>N7+N8+N9</f>
        <v>24365016.57</v>
      </c>
      <c r="O6" s="251">
        <f>O7+O8+O9</f>
        <v>44883</v>
      </c>
      <c r="P6" s="253">
        <f>P7+P8+P9</f>
        <v>227690.57999999996</v>
      </c>
      <c r="Q6" s="257">
        <f t="shared" ref="Q6:Y6" si="0">Q7+Q8+Q9</f>
        <v>5499844</v>
      </c>
      <c r="R6" s="253">
        <f>R7+R8+R9</f>
        <v>5548421.29</v>
      </c>
      <c r="S6" s="257">
        <f t="shared" si="0"/>
        <v>135209</v>
      </c>
      <c r="T6" s="254">
        <f>T7+T8+T9</f>
        <v>78881.369999999937</v>
      </c>
      <c r="U6" s="257">
        <f t="shared" si="0"/>
        <v>65410</v>
      </c>
      <c r="V6" s="253">
        <f>V7+V8+V9</f>
        <v>13920.449999999997</v>
      </c>
      <c r="W6" s="257">
        <f t="shared" si="0"/>
        <v>680649</v>
      </c>
      <c r="X6" s="253">
        <f>X7+X8+X9</f>
        <v>614840.44000000018</v>
      </c>
      <c r="Y6" s="257">
        <f t="shared" si="0"/>
        <v>16413614</v>
      </c>
      <c r="Z6" s="254">
        <f>Z7+Z8+Z9</f>
        <v>17881263.59</v>
      </c>
      <c r="AA6" s="271">
        <f>E6/N6*100</f>
        <v>93.739353447113203</v>
      </c>
      <c r="AB6" s="17"/>
      <c r="AC6" s="17"/>
    </row>
    <row r="7" spans="1:31" ht="24.95" customHeight="1" thickBot="1" x14ac:dyDescent="0.3">
      <c r="A7" s="294"/>
      <c r="B7" s="248" t="s">
        <v>123</v>
      </c>
      <c r="C7" s="204">
        <v>6116391</v>
      </c>
      <c r="D7" s="225">
        <v>6744698</v>
      </c>
      <c r="E7" s="204">
        <v>7312220</v>
      </c>
      <c r="F7" s="40"/>
      <c r="G7" s="40"/>
      <c r="H7" s="40"/>
      <c r="I7" s="40"/>
      <c r="J7" s="40"/>
      <c r="K7" s="40"/>
      <c r="L7" s="40"/>
      <c r="M7" s="41"/>
      <c r="N7" s="232">
        <f>P7+R7+T7+V7+X7+Z7</f>
        <v>7312220.4699999997</v>
      </c>
      <c r="O7" s="213">
        <v>15000</v>
      </c>
      <c r="P7" s="237">
        <v>15000</v>
      </c>
      <c r="Q7" s="219">
        <v>5900000</v>
      </c>
      <c r="R7" s="238">
        <v>5898954.4500000002</v>
      </c>
      <c r="S7" s="219">
        <v>371937</v>
      </c>
      <c r="T7" s="243">
        <v>359530.29</v>
      </c>
      <c r="U7" s="219">
        <v>105169</v>
      </c>
      <c r="V7" s="238">
        <v>60136.56</v>
      </c>
      <c r="W7" s="219">
        <v>903956</v>
      </c>
      <c r="X7" s="238">
        <v>891100.12</v>
      </c>
      <c r="Y7" s="220">
        <v>16158</v>
      </c>
      <c r="Z7" s="243">
        <v>87499.05</v>
      </c>
      <c r="AA7" s="64">
        <f>E7/N7*100</f>
        <v>99.999993572403881</v>
      </c>
      <c r="AB7" s="17"/>
      <c r="AC7" s="17"/>
    </row>
    <row r="8" spans="1:31" ht="24.95" customHeight="1" thickBot="1" x14ac:dyDescent="0.3">
      <c r="A8" s="294"/>
      <c r="B8" s="248" t="s">
        <v>124</v>
      </c>
      <c r="C8" s="204">
        <v>22276124</v>
      </c>
      <c r="D8" s="225">
        <f>D11</f>
        <v>22610091</v>
      </c>
      <c r="E8" s="204">
        <v>22582868</v>
      </c>
      <c r="F8" s="40"/>
      <c r="G8" s="40"/>
      <c r="H8" s="40"/>
      <c r="I8" s="40"/>
      <c r="J8" s="40"/>
      <c r="K8" s="40"/>
      <c r="L8" s="40"/>
      <c r="M8" s="41"/>
      <c r="N8" s="232">
        <f t="shared" ref="N8:S8" si="1">N11</f>
        <v>24192172.59</v>
      </c>
      <c r="O8" s="213">
        <f t="shared" si="1"/>
        <v>109883</v>
      </c>
      <c r="P8" s="237">
        <f t="shared" si="1"/>
        <v>310445.37999999995</v>
      </c>
      <c r="Q8" s="219">
        <f t="shared" si="1"/>
        <v>4900323</v>
      </c>
      <c r="R8" s="238">
        <f t="shared" si="1"/>
        <v>4965550.22</v>
      </c>
      <c r="S8" s="219">
        <f t="shared" si="1"/>
        <v>268272</v>
      </c>
      <c r="T8" s="243">
        <v>228031.17</v>
      </c>
      <c r="U8" s="219">
        <f>U11</f>
        <v>40241</v>
      </c>
      <c r="V8" s="238">
        <f>V11</f>
        <v>40240.86</v>
      </c>
      <c r="W8" s="219">
        <f>W11</f>
        <v>766693</v>
      </c>
      <c r="X8" s="238">
        <f>X11</f>
        <v>766692.52</v>
      </c>
      <c r="Y8" s="221">
        <f>Y11</f>
        <v>16497456</v>
      </c>
      <c r="Z8" s="243">
        <v>17881213.59</v>
      </c>
      <c r="AA8" s="64">
        <f>E8/N8*100</f>
        <v>93.34782941047132</v>
      </c>
      <c r="AB8" s="17"/>
      <c r="AC8" s="107"/>
    </row>
    <row r="9" spans="1:31" s="3" customFormat="1" ht="24.95" customHeight="1" thickBot="1" x14ac:dyDescent="0.3">
      <c r="A9" s="294"/>
      <c r="B9" s="248" t="s">
        <v>125</v>
      </c>
      <c r="C9" s="204">
        <v>-5375277</v>
      </c>
      <c r="D9" s="225">
        <v>-7312220</v>
      </c>
      <c r="E9" s="204">
        <v>-7055479</v>
      </c>
      <c r="F9" s="40"/>
      <c r="G9" s="40"/>
      <c r="H9" s="40"/>
      <c r="I9" s="40"/>
      <c r="J9" s="40"/>
      <c r="K9" s="40"/>
      <c r="L9" s="40"/>
      <c r="M9" s="41"/>
      <c r="N9" s="232">
        <v>-7139376.4900000002</v>
      </c>
      <c r="O9" s="279">
        <v>-80000</v>
      </c>
      <c r="P9" s="237">
        <v>-97754.8</v>
      </c>
      <c r="Q9" s="219">
        <v>-5300479</v>
      </c>
      <c r="R9" s="238">
        <v>-5316083.38</v>
      </c>
      <c r="S9" s="219">
        <v>-505000</v>
      </c>
      <c r="T9" s="243">
        <v>-508680.09</v>
      </c>
      <c r="U9" s="277">
        <v>-80000</v>
      </c>
      <c r="V9" s="238">
        <v>-86456.97</v>
      </c>
      <c r="W9" s="276">
        <v>-990000</v>
      </c>
      <c r="X9" s="275">
        <v>-1042952.2</v>
      </c>
      <c r="Y9" s="216">
        <v>-100000</v>
      </c>
      <c r="Z9" s="243">
        <v>-87449.05</v>
      </c>
      <c r="AA9" s="64">
        <f>E9/N9*100</f>
        <v>98.824862505605154</v>
      </c>
      <c r="AB9" s="17"/>
      <c r="AC9" s="107"/>
      <c r="AD9" s="16"/>
    </row>
    <row r="10" spans="1:31" s="3" customFormat="1" ht="24.95" customHeight="1" thickBot="1" x14ac:dyDescent="0.3">
      <c r="A10" s="295">
        <v>6</v>
      </c>
      <c r="B10" s="297" t="s">
        <v>31</v>
      </c>
      <c r="C10" s="258"/>
      <c r="D10" s="258"/>
      <c r="E10" s="258"/>
      <c r="F10" s="258"/>
      <c r="G10" s="258" t="s">
        <v>90</v>
      </c>
      <c r="H10" s="258" t="s">
        <v>92</v>
      </c>
      <c r="I10" s="258" t="s">
        <v>92</v>
      </c>
      <c r="J10" s="258" t="s">
        <v>92</v>
      </c>
      <c r="K10" s="258" t="s">
        <v>92</v>
      </c>
      <c r="L10" s="258" t="s">
        <v>92</v>
      </c>
      <c r="M10" s="258" t="s">
        <v>92</v>
      </c>
      <c r="N10" s="259"/>
      <c r="O10" s="272"/>
      <c r="P10" s="260"/>
      <c r="Q10" s="267"/>
      <c r="R10" s="261"/>
      <c r="S10" s="267"/>
      <c r="T10" s="262"/>
      <c r="U10" s="261"/>
      <c r="V10" s="261"/>
      <c r="W10" s="267"/>
      <c r="X10" s="261"/>
      <c r="Y10" s="261"/>
      <c r="Z10" s="261"/>
      <c r="AA10" s="263"/>
      <c r="AB10" s="17"/>
      <c r="AC10" s="5"/>
    </row>
    <row r="11" spans="1:31" ht="37.5" customHeight="1" thickBot="1" x14ac:dyDescent="0.3">
      <c r="A11" s="296"/>
      <c r="B11" s="298"/>
      <c r="C11" s="249">
        <f>C12+C14+C18+C21+C25+C28+C29+C33</f>
        <v>22276124</v>
      </c>
      <c r="D11" s="250">
        <f>D12+D14+D18+D21+D25+D28+D29+D33+D34</f>
        <v>22610091</v>
      </c>
      <c r="E11" s="249">
        <f>E12+E14+E18+E21+E25+E29+E33+E34</f>
        <v>22582868</v>
      </c>
      <c r="F11" s="249"/>
      <c r="G11" s="249"/>
      <c r="H11" s="249"/>
      <c r="I11" s="249"/>
      <c r="J11" s="249"/>
      <c r="K11" s="249"/>
      <c r="L11" s="249"/>
      <c r="M11" s="251"/>
      <c r="N11" s="252">
        <f>N12+N13+N14+N18+N21+N25+N28+N29+N33+N34</f>
        <v>24192172.59</v>
      </c>
      <c r="O11" s="257">
        <f>O18+O25+O34</f>
        <v>109883</v>
      </c>
      <c r="P11" s="253">
        <f>P18+P25+P28+P34</f>
        <v>310445.37999999995</v>
      </c>
      <c r="Q11" s="257">
        <f>Q21+Q34</f>
        <v>4900323</v>
      </c>
      <c r="R11" s="253">
        <f>R21+R34</f>
        <v>4965550.22</v>
      </c>
      <c r="S11" s="257">
        <f>S12</f>
        <v>268272</v>
      </c>
      <c r="T11" s="254">
        <f>T12</f>
        <v>228031.17</v>
      </c>
      <c r="U11" s="257">
        <f>U33</f>
        <v>40241</v>
      </c>
      <c r="V11" s="253">
        <f>V33</f>
        <v>40240.86</v>
      </c>
      <c r="W11" s="257">
        <f>W14</f>
        <v>766693</v>
      </c>
      <c r="X11" s="253">
        <f>X13+X14</f>
        <v>766692.52</v>
      </c>
      <c r="Y11" s="257">
        <f>Y29</f>
        <v>16497456</v>
      </c>
      <c r="Z11" s="253">
        <f>Z29</f>
        <v>17881213.68</v>
      </c>
      <c r="AA11" s="255">
        <f>E11/N11*100</f>
        <v>93.34782941047132</v>
      </c>
      <c r="AB11" s="17"/>
      <c r="AC11" s="16"/>
      <c r="AD11" s="16"/>
    </row>
    <row r="12" spans="1:31" ht="33.75" customHeight="1" thickBot="1" x14ac:dyDescent="0.3">
      <c r="A12" s="35">
        <v>632</v>
      </c>
      <c r="B12" s="30" t="s">
        <v>94</v>
      </c>
      <c r="C12" s="205">
        <v>713608</v>
      </c>
      <c r="D12" s="226">
        <v>493421</v>
      </c>
      <c r="E12" s="205">
        <v>268272</v>
      </c>
      <c r="F12" s="42"/>
      <c r="G12" s="21"/>
      <c r="H12" s="21"/>
      <c r="I12" s="21"/>
      <c r="J12" s="21"/>
      <c r="K12" s="21"/>
      <c r="L12" s="21"/>
      <c r="M12" s="26"/>
      <c r="N12" s="233">
        <v>228031.11</v>
      </c>
      <c r="O12" s="218"/>
      <c r="P12" s="236"/>
      <c r="Q12" s="264"/>
      <c r="R12" s="239"/>
      <c r="S12" s="218">
        <v>268272</v>
      </c>
      <c r="T12" s="242">
        <v>228031.17</v>
      </c>
      <c r="U12" s="218"/>
      <c r="V12" s="236"/>
      <c r="W12" s="264"/>
      <c r="X12" s="239"/>
      <c r="Y12" s="264"/>
      <c r="Z12" s="239"/>
      <c r="AA12" s="64">
        <f>E12/N12*100</f>
        <v>117.6471052568222</v>
      </c>
      <c r="AB12" s="17"/>
      <c r="AC12" s="17"/>
      <c r="AD12" s="17"/>
      <c r="AE12" s="17">
        <f>SUM(AC12:AD12)</f>
        <v>0</v>
      </c>
    </row>
    <row r="13" spans="1:31" ht="30" customHeight="1" thickBot="1" x14ac:dyDescent="0.3">
      <c r="A13" s="35">
        <v>636</v>
      </c>
      <c r="B13" s="278" t="s">
        <v>131</v>
      </c>
      <c r="C13" s="206">
        <v>830599</v>
      </c>
      <c r="D13" s="227"/>
      <c r="E13" s="206">
        <v>0</v>
      </c>
      <c r="F13" s="37"/>
      <c r="G13" s="21"/>
      <c r="H13" s="22"/>
      <c r="I13" s="21"/>
      <c r="J13" s="21"/>
      <c r="K13" s="21"/>
      <c r="L13" s="22"/>
      <c r="M13" s="26"/>
      <c r="N13" s="233">
        <f>X13</f>
        <v>30000.03</v>
      </c>
      <c r="O13" s="218"/>
      <c r="P13" s="236"/>
      <c r="Q13" s="264"/>
      <c r="R13" s="239"/>
      <c r="S13" s="219"/>
      <c r="T13" s="243"/>
      <c r="U13" s="219"/>
      <c r="V13" s="238"/>
      <c r="W13" s="264"/>
      <c r="X13" s="240">
        <v>30000.03</v>
      </c>
      <c r="Y13" s="264"/>
      <c r="Z13" s="239"/>
      <c r="AA13" s="64">
        <v>0</v>
      </c>
      <c r="AB13" s="107"/>
      <c r="AC13" s="17"/>
      <c r="AD13" s="17"/>
      <c r="AE13" s="17">
        <f>SUM(AC13:AD13)</f>
        <v>0</v>
      </c>
    </row>
    <row r="14" spans="1:31" ht="35.1" customHeight="1" thickBot="1" x14ac:dyDescent="0.3">
      <c r="A14" s="35">
        <v>639</v>
      </c>
      <c r="B14" s="12" t="s">
        <v>67</v>
      </c>
      <c r="C14" s="205">
        <v>22000</v>
      </c>
      <c r="D14" s="226">
        <v>407543</v>
      </c>
      <c r="E14" s="205">
        <v>766693</v>
      </c>
      <c r="F14" s="42"/>
      <c r="G14" s="21"/>
      <c r="H14" s="21"/>
      <c r="I14" s="21"/>
      <c r="J14" s="21"/>
      <c r="K14" s="21"/>
      <c r="L14" s="22"/>
      <c r="M14" s="26"/>
      <c r="N14" s="233">
        <v>736692.49</v>
      </c>
      <c r="O14" s="218"/>
      <c r="P14" s="236"/>
      <c r="Q14" s="264"/>
      <c r="R14" s="239"/>
      <c r="S14" s="264"/>
      <c r="T14" s="244"/>
      <c r="U14" s="264"/>
      <c r="V14" s="239"/>
      <c r="W14" s="265">
        <v>766693</v>
      </c>
      <c r="X14" s="240">
        <v>736692.49</v>
      </c>
      <c r="Y14" s="264"/>
      <c r="Z14" s="239"/>
      <c r="AA14" s="64">
        <f>N14/E14*100</f>
        <v>96.087024402205316</v>
      </c>
      <c r="AB14" s="17"/>
      <c r="AC14" s="17"/>
      <c r="AD14" s="17"/>
      <c r="AE14" s="17">
        <f>SUM(AC14:AD14)</f>
        <v>0</v>
      </c>
    </row>
    <row r="15" spans="1:31" ht="30" hidden="1" customHeight="1" thickBot="1" x14ac:dyDescent="0.3">
      <c r="A15" s="36">
        <v>6393</v>
      </c>
      <c r="B15" s="1" t="s">
        <v>99</v>
      </c>
      <c r="C15" s="207">
        <v>692859</v>
      </c>
      <c r="D15" s="228"/>
      <c r="E15" s="268"/>
      <c r="F15" s="25"/>
      <c r="G15" s="22"/>
      <c r="H15" s="22"/>
      <c r="I15" s="22"/>
      <c r="J15" s="22"/>
      <c r="K15" s="22"/>
      <c r="L15" s="22"/>
      <c r="M15" s="24"/>
      <c r="N15" s="234"/>
      <c r="O15" s="221"/>
      <c r="P15" s="237"/>
      <c r="Q15" s="264"/>
      <c r="R15" s="239"/>
      <c r="S15" s="264"/>
      <c r="T15" s="244"/>
      <c r="U15" s="264"/>
      <c r="V15" s="239"/>
      <c r="W15" s="264">
        <v>144214.5</v>
      </c>
      <c r="X15" s="239"/>
      <c r="Y15" s="264"/>
      <c r="Z15" s="239"/>
      <c r="AA15" s="64"/>
      <c r="AB15" s="17"/>
      <c r="AC15" s="17"/>
      <c r="AD15" s="17"/>
      <c r="AE15" s="17"/>
    </row>
    <row r="16" spans="1:31" ht="30" hidden="1" customHeight="1" thickBot="1" x14ac:dyDescent="0.3">
      <c r="A16" s="36">
        <v>6393</v>
      </c>
      <c r="B16" s="1" t="s">
        <v>98</v>
      </c>
      <c r="C16" s="207"/>
      <c r="D16" s="228"/>
      <c r="E16" s="207"/>
      <c r="F16" s="25"/>
      <c r="G16" s="22"/>
      <c r="H16" s="22"/>
      <c r="I16" s="22"/>
      <c r="J16" s="22"/>
      <c r="K16" s="22"/>
      <c r="L16" s="22"/>
      <c r="M16" s="24"/>
      <c r="N16" s="234"/>
      <c r="O16" s="221"/>
      <c r="P16" s="237"/>
      <c r="Q16" s="264"/>
      <c r="R16" s="239"/>
      <c r="S16" s="264"/>
      <c r="T16" s="244"/>
      <c r="U16" s="264"/>
      <c r="V16" s="239"/>
      <c r="W16" s="264">
        <v>12750</v>
      </c>
      <c r="X16" s="239"/>
      <c r="Y16" s="264"/>
      <c r="Z16" s="239"/>
      <c r="AA16" s="64"/>
      <c r="AB16" s="17"/>
      <c r="AC16" s="17"/>
      <c r="AD16" s="17"/>
      <c r="AE16" s="17"/>
    </row>
    <row r="17" spans="1:32" ht="30" hidden="1" customHeight="1" thickBot="1" x14ac:dyDescent="0.3">
      <c r="A17" s="35"/>
      <c r="B17" s="1" t="s">
        <v>68</v>
      </c>
      <c r="C17" s="207">
        <v>47574</v>
      </c>
      <c r="D17" s="228"/>
      <c r="E17" s="207"/>
      <c r="F17" s="25"/>
      <c r="G17" s="22"/>
      <c r="H17" s="22"/>
      <c r="I17" s="22"/>
      <c r="J17" s="22"/>
      <c r="K17" s="22"/>
      <c r="L17" s="22"/>
      <c r="M17" s="24"/>
      <c r="N17" s="234"/>
      <c r="O17" s="221"/>
      <c r="P17" s="237"/>
      <c r="Q17" s="264"/>
      <c r="R17" s="239"/>
      <c r="S17" s="264"/>
      <c r="T17" s="244"/>
      <c r="U17" s="264"/>
      <c r="V17" s="239"/>
      <c r="W17" s="264"/>
      <c r="X17" s="239"/>
      <c r="Y17" s="264"/>
      <c r="Z17" s="239"/>
      <c r="AA17" s="64"/>
      <c r="AB17" s="17"/>
      <c r="AC17" s="17"/>
      <c r="AD17" s="17"/>
      <c r="AE17" s="17"/>
    </row>
    <row r="18" spans="1:32" ht="35.1" customHeight="1" thickBot="1" x14ac:dyDescent="0.3">
      <c r="A18" s="35">
        <v>641</v>
      </c>
      <c r="B18" s="32" t="s">
        <v>32</v>
      </c>
      <c r="C18" s="208">
        <v>300</v>
      </c>
      <c r="D18" s="229">
        <v>145</v>
      </c>
      <c r="E18" s="208">
        <v>80</v>
      </c>
      <c r="F18" s="23"/>
      <c r="G18" s="22"/>
      <c r="H18" s="22"/>
      <c r="I18" s="22"/>
      <c r="J18" s="21"/>
      <c r="K18" s="22"/>
      <c r="L18" s="22"/>
      <c r="M18" s="24"/>
      <c r="N18" s="233">
        <f>P18</f>
        <v>79.8</v>
      </c>
      <c r="O18" s="218">
        <v>80</v>
      </c>
      <c r="P18" s="236">
        <v>79.8</v>
      </c>
      <c r="Q18" s="264"/>
      <c r="R18" s="239"/>
      <c r="S18" s="264"/>
      <c r="T18" s="244"/>
      <c r="U18" s="264"/>
      <c r="V18" s="239"/>
      <c r="W18" s="264"/>
      <c r="X18" s="239"/>
      <c r="Y18" s="264"/>
      <c r="Z18" s="239"/>
      <c r="AA18" s="64">
        <f>N18/E18*100</f>
        <v>99.75</v>
      </c>
      <c r="AB18" s="17"/>
      <c r="AC18" s="17"/>
      <c r="AD18" s="17"/>
      <c r="AE18" s="17">
        <f>SUM(AC18:AD18)</f>
        <v>0</v>
      </c>
    </row>
    <row r="19" spans="1:32" ht="30" hidden="1" customHeight="1" thickBot="1" x14ac:dyDescent="0.3">
      <c r="A19" s="36">
        <v>6413</v>
      </c>
      <c r="B19" s="33" t="s">
        <v>44</v>
      </c>
      <c r="C19" s="207">
        <v>0</v>
      </c>
      <c r="D19" s="228"/>
      <c r="E19" s="207"/>
      <c r="F19" s="25"/>
      <c r="G19" s="21"/>
      <c r="H19" s="21"/>
      <c r="I19" s="21"/>
      <c r="J19" s="22"/>
      <c r="K19" s="21"/>
      <c r="L19" s="21"/>
      <c r="M19" s="26"/>
      <c r="N19" s="234"/>
      <c r="O19" s="221"/>
      <c r="P19" s="237"/>
      <c r="Q19" s="264"/>
      <c r="R19" s="239"/>
      <c r="S19" s="264"/>
      <c r="T19" s="244"/>
      <c r="U19" s="264"/>
      <c r="V19" s="239"/>
      <c r="W19" s="264"/>
      <c r="X19" s="239"/>
      <c r="Y19" s="264"/>
      <c r="Z19" s="239"/>
      <c r="AA19" s="64"/>
      <c r="AB19" s="17"/>
      <c r="AC19" s="17"/>
      <c r="AD19" s="17"/>
      <c r="AE19" s="17"/>
    </row>
    <row r="20" spans="1:32" ht="30" hidden="1" customHeight="1" thickBot="1" x14ac:dyDescent="0.3">
      <c r="A20" s="35"/>
      <c r="B20" s="32" t="s">
        <v>33</v>
      </c>
      <c r="C20" s="208">
        <v>0</v>
      </c>
      <c r="D20" s="229"/>
      <c r="E20" s="208"/>
      <c r="F20" s="23"/>
      <c r="G20" s="22"/>
      <c r="H20" s="22"/>
      <c r="I20" s="22"/>
      <c r="J20" s="22"/>
      <c r="K20" s="22"/>
      <c r="L20" s="22"/>
      <c r="M20" s="24"/>
      <c r="N20" s="234"/>
      <c r="O20" s="221"/>
      <c r="P20" s="237"/>
      <c r="Q20" s="264"/>
      <c r="R20" s="239"/>
      <c r="S20" s="264"/>
      <c r="T20" s="244"/>
      <c r="U20" s="264"/>
      <c r="V20" s="239"/>
      <c r="W20" s="270"/>
      <c r="X20" s="245"/>
      <c r="Y20" s="264"/>
      <c r="Z20" s="239"/>
      <c r="AA20" s="64"/>
      <c r="AB20" s="17"/>
      <c r="AC20" s="17"/>
      <c r="AD20" s="17"/>
      <c r="AE20" s="17"/>
    </row>
    <row r="21" spans="1:32" ht="30" customHeight="1" thickBot="1" x14ac:dyDescent="0.3">
      <c r="A21" s="35">
        <v>652</v>
      </c>
      <c r="B21" s="12" t="s">
        <v>34</v>
      </c>
      <c r="C21" s="208">
        <v>5815442</v>
      </c>
      <c r="D21" s="229">
        <v>5145143</v>
      </c>
      <c r="E21" s="208">
        <v>4900312</v>
      </c>
      <c r="F21" s="23"/>
      <c r="G21" s="21"/>
      <c r="H21" s="21"/>
      <c r="I21" s="21"/>
      <c r="J21" s="21"/>
      <c r="K21" s="21"/>
      <c r="L21" s="21"/>
      <c r="M21" s="26"/>
      <c r="N21" s="233">
        <v>4965539.45</v>
      </c>
      <c r="O21" s="218"/>
      <c r="P21" s="236"/>
      <c r="Q21" s="265">
        <v>4900312</v>
      </c>
      <c r="R21" s="240">
        <v>4965539.45</v>
      </c>
      <c r="S21" s="264"/>
      <c r="T21" s="244"/>
      <c r="U21" s="264"/>
      <c r="V21" s="239"/>
      <c r="W21" s="270"/>
      <c r="X21" s="245"/>
      <c r="Y21" s="264"/>
      <c r="Z21" s="239"/>
      <c r="AA21" s="64">
        <f>N21/E21*100</f>
        <v>101.33108769400805</v>
      </c>
      <c r="AB21" s="17"/>
      <c r="AC21" s="17"/>
      <c r="AD21" s="17"/>
      <c r="AE21" s="17">
        <f>SUM(AC21:AD21)</f>
        <v>0</v>
      </c>
    </row>
    <row r="22" spans="1:32" ht="30" hidden="1" customHeight="1" thickBot="1" x14ac:dyDescent="0.3">
      <c r="A22" s="36">
        <v>6526</v>
      </c>
      <c r="B22" s="1" t="s">
        <v>45</v>
      </c>
      <c r="C22" s="209">
        <v>528677</v>
      </c>
      <c r="D22" s="228"/>
      <c r="E22" s="209"/>
      <c r="F22" s="25"/>
      <c r="G22" s="21"/>
      <c r="H22" s="21"/>
      <c r="I22" s="21"/>
      <c r="J22" s="22"/>
      <c r="K22" s="21"/>
      <c r="L22" s="21"/>
      <c r="M22" s="26"/>
      <c r="N22" s="233"/>
      <c r="O22" s="218"/>
      <c r="P22" s="236"/>
      <c r="Q22" s="264">
        <v>526370</v>
      </c>
      <c r="R22" s="239"/>
      <c r="S22" s="264"/>
      <c r="T22" s="244"/>
      <c r="U22" s="264"/>
      <c r="V22" s="239"/>
      <c r="W22" s="264"/>
      <c r="X22" s="239"/>
      <c r="Y22" s="264"/>
      <c r="Z22" s="239"/>
      <c r="AA22" s="64"/>
      <c r="AB22" s="17"/>
      <c r="AC22" s="17"/>
      <c r="AD22" s="17"/>
      <c r="AE22" s="17"/>
    </row>
    <row r="23" spans="1:32" ht="30" hidden="1" customHeight="1" thickBot="1" x14ac:dyDescent="0.3">
      <c r="A23" s="36"/>
      <c r="B23" s="1" t="s">
        <v>100</v>
      </c>
      <c r="C23" s="209">
        <v>5286765</v>
      </c>
      <c r="D23" s="228"/>
      <c r="E23" s="209"/>
      <c r="F23" s="25"/>
      <c r="G23" s="21"/>
      <c r="H23" s="21"/>
      <c r="I23" s="21"/>
      <c r="J23" s="22"/>
      <c r="K23" s="21"/>
      <c r="L23" s="21"/>
      <c r="M23" s="26"/>
      <c r="N23" s="233"/>
      <c r="O23" s="218"/>
      <c r="P23" s="236"/>
      <c r="Q23" s="264">
        <v>235586</v>
      </c>
      <c r="R23" s="239"/>
      <c r="S23" s="264"/>
      <c r="T23" s="244"/>
      <c r="U23" s="264"/>
      <c r="V23" s="239"/>
      <c r="W23" s="264"/>
      <c r="X23" s="239"/>
      <c r="Y23" s="264"/>
      <c r="Z23" s="239"/>
      <c r="AA23" s="64"/>
      <c r="AB23" s="17"/>
      <c r="AC23" s="17"/>
      <c r="AD23" s="17"/>
      <c r="AE23" s="17"/>
    </row>
    <row r="24" spans="1:32" s="3" customFormat="1" ht="30" hidden="1" customHeight="1" thickBot="1" x14ac:dyDescent="0.3">
      <c r="A24" s="44">
        <v>6526</v>
      </c>
      <c r="B24" s="1" t="s">
        <v>109</v>
      </c>
      <c r="C24" s="210">
        <v>5196091</v>
      </c>
      <c r="D24" s="228"/>
      <c r="E24" s="210"/>
      <c r="F24" s="25"/>
      <c r="G24" s="21"/>
      <c r="H24" s="21"/>
      <c r="I24" s="21"/>
      <c r="J24" s="22"/>
      <c r="K24" s="21"/>
      <c r="L24" s="21"/>
      <c r="M24" s="26"/>
      <c r="N24" s="233"/>
      <c r="O24" s="218"/>
      <c r="P24" s="236"/>
      <c r="Q24" s="264">
        <v>4830267</v>
      </c>
      <c r="R24" s="239"/>
      <c r="S24" s="264"/>
      <c r="T24" s="244"/>
      <c r="U24" s="264"/>
      <c r="V24" s="239"/>
      <c r="W24" s="264"/>
      <c r="X24" s="239"/>
      <c r="Y24" s="264"/>
      <c r="Z24" s="239"/>
      <c r="AA24" s="64"/>
      <c r="AB24" s="17"/>
      <c r="AC24" s="17"/>
      <c r="AD24" s="17"/>
      <c r="AE24" s="17"/>
    </row>
    <row r="25" spans="1:32" ht="30" customHeight="1" thickBot="1" x14ac:dyDescent="0.3">
      <c r="A25" s="43">
        <v>661</v>
      </c>
      <c r="B25" s="12" t="s">
        <v>35</v>
      </c>
      <c r="C25" s="208">
        <v>90000</v>
      </c>
      <c r="D25" s="229">
        <v>100699</v>
      </c>
      <c r="E25" s="208">
        <v>79072</v>
      </c>
      <c r="F25" s="23"/>
      <c r="G25" s="21"/>
      <c r="H25" s="21"/>
      <c r="I25" s="21"/>
      <c r="J25" s="22"/>
      <c r="K25" s="21"/>
      <c r="L25" s="21"/>
      <c r="M25" s="26"/>
      <c r="N25" s="233">
        <v>293633.84000000003</v>
      </c>
      <c r="O25" s="218">
        <v>79072</v>
      </c>
      <c r="P25" s="236">
        <v>293634.53999999998</v>
      </c>
      <c r="Q25" s="264"/>
      <c r="R25" s="239"/>
      <c r="S25" s="264"/>
      <c r="T25" s="244"/>
      <c r="U25" s="264"/>
      <c r="V25" s="239"/>
      <c r="W25" s="264"/>
      <c r="X25" s="239"/>
      <c r="Y25" s="264"/>
      <c r="Z25" s="239"/>
      <c r="AA25" s="64">
        <f>E25/N25*100</f>
        <v>26.928776329049807</v>
      </c>
      <c r="AB25" s="17"/>
      <c r="AC25" s="17"/>
      <c r="AD25" s="17"/>
      <c r="AE25" s="17">
        <f>SUM(AC25:AD25)</f>
        <v>0</v>
      </c>
    </row>
    <row r="26" spans="1:32" ht="30" hidden="1" customHeight="1" thickBot="1" x14ac:dyDescent="0.3">
      <c r="A26" s="36">
        <v>6614</v>
      </c>
      <c r="B26" s="1" t="s">
        <v>72</v>
      </c>
      <c r="C26" s="207">
        <v>45000</v>
      </c>
      <c r="D26" s="228"/>
      <c r="E26" s="207"/>
      <c r="F26" s="25"/>
      <c r="G26" s="21"/>
      <c r="H26" s="21"/>
      <c r="I26" s="21"/>
      <c r="J26" s="22"/>
      <c r="K26" s="21"/>
      <c r="L26" s="21"/>
      <c r="M26" s="26"/>
      <c r="N26" s="234"/>
      <c r="O26" s="221">
        <v>25000</v>
      </c>
      <c r="P26" s="237"/>
      <c r="Q26" s="264"/>
      <c r="R26" s="239"/>
      <c r="S26" s="264"/>
      <c r="T26" s="244"/>
      <c r="U26" s="264"/>
      <c r="V26" s="239"/>
      <c r="W26" s="264"/>
      <c r="X26" s="239"/>
      <c r="Y26" s="264"/>
      <c r="Z26" s="239"/>
      <c r="AA26" s="64"/>
      <c r="AB26" s="17"/>
      <c r="AC26" s="38"/>
    </row>
    <row r="27" spans="1:32" ht="30" hidden="1" customHeight="1" thickBot="1" x14ac:dyDescent="0.3">
      <c r="A27" s="36">
        <v>6615</v>
      </c>
      <c r="B27" s="1" t="s">
        <v>71</v>
      </c>
      <c r="C27" s="207">
        <v>100000</v>
      </c>
      <c r="D27" s="228"/>
      <c r="E27" s="207"/>
      <c r="F27" s="25"/>
      <c r="G27" s="22"/>
      <c r="H27" s="22"/>
      <c r="I27" s="21"/>
      <c r="J27" s="22"/>
      <c r="K27" s="22"/>
      <c r="L27" s="22"/>
      <c r="M27" s="24"/>
      <c r="N27" s="234"/>
      <c r="O27" s="221">
        <v>65000</v>
      </c>
      <c r="P27" s="237"/>
      <c r="Q27" s="264"/>
      <c r="R27" s="239"/>
      <c r="S27" s="264"/>
      <c r="T27" s="244"/>
      <c r="U27" s="264"/>
      <c r="V27" s="239"/>
      <c r="W27" s="264"/>
      <c r="X27" s="239"/>
      <c r="Y27" s="264"/>
      <c r="Z27" s="239"/>
      <c r="AA27" s="64"/>
      <c r="AB27" s="17"/>
      <c r="AC27"/>
    </row>
    <row r="28" spans="1:32" ht="30" customHeight="1" thickBot="1" x14ac:dyDescent="0.3">
      <c r="A28" s="35">
        <v>663</v>
      </c>
      <c r="B28" s="12" t="s">
        <v>36</v>
      </c>
      <c r="C28" s="208">
        <v>0</v>
      </c>
      <c r="D28" s="229">
        <v>11197</v>
      </c>
      <c r="E28" s="274">
        <v>0</v>
      </c>
      <c r="F28" s="23"/>
      <c r="G28" s="21"/>
      <c r="H28" s="21"/>
      <c r="I28" s="22"/>
      <c r="J28" s="21"/>
      <c r="K28" s="21"/>
      <c r="L28" s="21"/>
      <c r="M28" s="26"/>
      <c r="N28" s="233">
        <v>766.94</v>
      </c>
      <c r="O28" s="218"/>
      <c r="P28" s="236">
        <v>766.94</v>
      </c>
      <c r="Q28" s="264"/>
      <c r="R28" s="239"/>
      <c r="S28" s="264"/>
      <c r="T28" s="244"/>
      <c r="U28" s="264"/>
      <c r="V28" s="239"/>
      <c r="W28" s="264"/>
      <c r="X28" s="239"/>
      <c r="Y28" s="264"/>
      <c r="Z28" s="240"/>
      <c r="AA28" s="64">
        <v>0</v>
      </c>
      <c r="AB28" s="17"/>
      <c r="AC28" s="17"/>
      <c r="AD28" s="17"/>
      <c r="AE28" s="17"/>
      <c r="AF28" s="17">
        <f>SUM(AC28:AE28)</f>
        <v>0</v>
      </c>
    </row>
    <row r="29" spans="1:32" ht="30" customHeight="1" thickBot="1" x14ac:dyDescent="0.3">
      <c r="A29" s="35">
        <v>671</v>
      </c>
      <c r="B29" s="12" t="s">
        <v>95</v>
      </c>
      <c r="C29" s="208">
        <v>15508843</v>
      </c>
      <c r="D29" s="229">
        <v>16359281</v>
      </c>
      <c r="E29" s="208">
        <v>16497456</v>
      </c>
      <c r="F29" s="23"/>
      <c r="G29" s="22"/>
      <c r="H29" s="22"/>
      <c r="I29" s="22"/>
      <c r="J29" s="22"/>
      <c r="K29" s="22"/>
      <c r="L29" s="22"/>
      <c r="M29" s="24"/>
      <c r="N29" s="233">
        <v>17881213.199999999</v>
      </c>
      <c r="O29" s="218"/>
      <c r="P29" s="236"/>
      <c r="Q29" s="264"/>
      <c r="R29" s="239"/>
      <c r="S29" s="264"/>
      <c r="T29" s="244"/>
      <c r="U29" s="265"/>
      <c r="V29" s="240"/>
      <c r="W29" s="264"/>
      <c r="X29" s="239"/>
      <c r="Y29" s="218">
        <v>16497456</v>
      </c>
      <c r="Z29" s="236">
        <v>17881213.68</v>
      </c>
      <c r="AA29" s="64">
        <f>E29/N29*100</f>
        <v>92.261390854620544</v>
      </c>
      <c r="AB29" s="58"/>
      <c r="AC29"/>
      <c r="AE29" s="17">
        <f>SUM(AE12:AE28)</f>
        <v>0</v>
      </c>
    </row>
    <row r="30" spans="1:32" ht="30" hidden="1" customHeight="1" thickBot="1" x14ac:dyDescent="0.3">
      <c r="A30" s="35"/>
      <c r="B30" s="1" t="s">
        <v>37</v>
      </c>
      <c r="C30" s="207"/>
      <c r="D30" s="228"/>
      <c r="E30" s="207"/>
      <c r="F30" s="25"/>
      <c r="G30" s="22"/>
      <c r="H30" s="22"/>
      <c r="I30" s="22"/>
      <c r="J30" s="22"/>
      <c r="K30" s="22"/>
      <c r="L30" s="22"/>
      <c r="M30" s="24"/>
      <c r="N30" s="234"/>
      <c r="O30" s="221"/>
      <c r="P30" s="237"/>
      <c r="Q30" s="264"/>
      <c r="R30" s="239"/>
      <c r="S30" s="264"/>
      <c r="T30" s="244"/>
      <c r="U30" s="264"/>
      <c r="V30" s="239"/>
      <c r="W30" s="264"/>
      <c r="X30" s="239"/>
      <c r="Y30" s="222">
        <v>13134028</v>
      </c>
      <c r="Z30" s="246">
        <v>6890675.1799999997</v>
      </c>
      <c r="AA30" s="64"/>
      <c r="AB30" s="58"/>
      <c r="AC30"/>
    </row>
    <row r="31" spans="1:32" ht="30" hidden="1" customHeight="1" thickBot="1" x14ac:dyDescent="0.3">
      <c r="A31" s="36"/>
      <c r="B31" s="1" t="s">
        <v>69</v>
      </c>
      <c r="C31" s="207"/>
      <c r="D31" s="228"/>
      <c r="E31" s="207"/>
      <c r="F31" s="25"/>
      <c r="G31" s="21"/>
      <c r="H31" s="21"/>
      <c r="I31" s="21"/>
      <c r="J31" s="21"/>
      <c r="K31" s="21"/>
      <c r="L31" s="21"/>
      <c r="M31" s="26"/>
      <c r="N31" s="233"/>
      <c r="O31" s="221"/>
      <c r="P31" s="237"/>
      <c r="Q31" s="264"/>
      <c r="R31" s="239"/>
      <c r="S31" s="264"/>
      <c r="T31" s="244"/>
      <c r="U31" s="264"/>
      <c r="V31" s="239"/>
      <c r="W31" s="264"/>
      <c r="X31" s="239"/>
      <c r="Y31" s="223">
        <v>2577846</v>
      </c>
      <c r="Z31" s="247">
        <v>1657388.08</v>
      </c>
      <c r="AA31" s="64"/>
      <c r="AB31" s="17"/>
      <c r="AC31"/>
    </row>
    <row r="32" spans="1:32" ht="30" hidden="1" customHeight="1" thickBot="1" x14ac:dyDescent="0.3">
      <c r="A32" s="36"/>
      <c r="B32" s="1" t="s">
        <v>70</v>
      </c>
      <c r="C32" s="207"/>
      <c r="D32" s="228"/>
      <c r="E32" s="207"/>
      <c r="F32" s="25"/>
      <c r="G32" s="22"/>
      <c r="H32" s="21"/>
      <c r="I32" s="21"/>
      <c r="J32" s="21"/>
      <c r="K32" s="21"/>
      <c r="L32" s="21"/>
      <c r="M32" s="26"/>
      <c r="N32" s="233"/>
      <c r="O32" s="218"/>
      <c r="P32" s="236"/>
      <c r="Q32" s="264"/>
      <c r="R32" s="239"/>
      <c r="S32" s="264"/>
      <c r="T32" s="244"/>
      <c r="U32" s="264"/>
      <c r="V32" s="239"/>
      <c r="W32" s="264"/>
      <c r="X32" s="239"/>
      <c r="Y32" s="214"/>
      <c r="Z32" s="237"/>
      <c r="AA32" s="64"/>
      <c r="AB32" s="17"/>
      <c r="AC32"/>
    </row>
    <row r="33" spans="1:29" ht="30" customHeight="1" thickBot="1" x14ac:dyDescent="0.3">
      <c r="A33" s="35">
        <v>671</v>
      </c>
      <c r="B33" s="12" t="s">
        <v>88</v>
      </c>
      <c r="C33" s="208">
        <v>125931</v>
      </c>
      <c r="D33" s="228"/>
      <c r="E33" s="208">
        <v>40241</v>
      </c>
      <c r="F33" s="25"/>
      <c r="G33" s="22"/>
      <c r="H33" s="22"/>
      <c r="I33" s="22"/>
      <c r="J33" s="22"/>
      <c r="K33" s="22"/>
      <c r="L33" s="22"/>
      <c r="M33" s="24"/>
      <c r="N33" s="233">
        <f>V33</f>
        <v>40240.86</v>
      </c>
      <c r="O33" s="221"/>
      <c r="P33" s="237"/>
      <c r="Q33" s="264"/>
      <c r="R33" s="239"/>
      <c r="S33" s="264"/>
      <c r="T33" s="244"/>
      <c r="U33" s="265">
        <v>40241</v>
      </c>
      <c r="V33" s="240">
        <v>40240.86</v>
      </c>
      <c r="W33" s="264"/>
      <c r="X33" s="239"/>
      <c r="Y33" s="217"/>
      <c r="Z33" s="239"/>
      <c r="AA33" s="64">
        <f>E33/N33*100</f>
        <v>100.0003479050895</v>
      </c>
      <c r="AB33" s="17"/>
      <c r="AC33"/>
    </row>
    <row r="34" spans="1:29" ht="30" customHeight="1" thickBot="1" x14ac:dyDescent="0.3">
      <c r="A34" s="35">
        <v>683</v>
      </c>
      <c r="B34" s="34" t="s">
        <v>38</v>
      </c>
      <c r="C34" s="211">
        <v>0</v>
      </c>
      <c r="D34" s="230">
        <v>92662</v>
      </c>
      <c r="E34" s="211">
        <v>30742</v>
      </c>
      <c r="F34" s="27"/>
      <c r="G34" s="22"/>
      <c r="H34" s="22"/>
      <c r="I34" s="22"/>
      <c r="J34" s="22"/>
      <c r="K34" s="22"/>
      <c r="L34" s="22"/>
      <c r="M34" s="24"/>
      <c r="N34" s="233">
        <v>15974.87</v>
      </c>
      <c r="O34" s="221">
        <v>30731</v>
      </c>
      <c r="P34" s="236">
        <v>15964.1</v>
      </c>
      <c r="Q34" s="269">
        <v>11</v>
      </c>
      <c r="R34" s="241">
        <v>10.77</v>
      </c>
      <c r="S34" s="264"/>
      <c r="T34" s="244"/>
      <c r="U34" s="264"/>
      <c r="V34" s="239"/>
      <c r="W34" s="264"/>
      <c r="X34" s="239"/>
      <c r="Y34" s="217"/>
      <c r="Z34" s="239"/>
      <c r="AA34" s="64"/>
      <c r="AB34" s="17"/>
      <c r="AC34"/>
    </row>
    <row r="35" spans="1:29" ht="30" customHeight="1" x14ac:dyDescent="0.25">
      <c r="C35" s="16"/>
      <c r="D35" s="16"/>
      <c r="E35" s="17"/>
      <c r="F35" s="22"/>
      <c r="G35" s="22"/>
      <c r="H35" s="22"/>
      <c r="I35" s="22"/>
      <c r="J35" s="22"/>
      <c r="K35" s="24"/>
      <c r="N35" s="17"/>
      <c r="O35"/>
      <c r="Q35"/>
      <c r="S35"/>
      <c r="Y35"/>
      <c r="AB35" s="17"/>
      <c r="AC35"/>
    </row>
    <row r="36" spans="1:29" ht="30" customHeight="1" thickBot="1" x14ac:dyDescent="0.3">
      <c r="A36" s="3"/>
      <c r="B36" s="16"/>
      <c r="C36" s="17"/>
      <c r="D36" s="17"/>
      <c r="E36"/>
      <c r="G36" s="28"/>
      <c r="H36" s="28"/>
      <c r="I36" s="28"/>
      <c r="J36" s="28"/>
      <c r="K36" s="28"/>
      <c r="L36" s="28"/>
      <c r="M36" s="29"/>
      <c r="N36" s="45"/>
      <c r="O36"/>
      <c r="P36" s="299">
        <f>N29+U33</f>
        <v>17921454.199999999</v>
      </c>
      <c r="S36"/>
      <c r="Y36"/>
      <c r="AC36"/>
    </row>
    <row r="37" spans="1:29" x14ac:dyDescent="0.25">
      <c r="A37" s="8"/>
      <c r="B37" s="8"/>
      <c r="C37" s="8"/>
      <c r="D37" s="8"/>
      <c r="E37" s="9"/>
      <c r="F37" s="9"/>
      <c r="G37"/>
      <c r="I37"/>
      <c r="J37"/>
      <c r="K37"/>
      <c r="M37"/>
      <c r="Q37"/>
      <c r="AC37"/>
    </row>
    <row r="38" spans="1:29" x14ac:dyDescent="0.25">
      <c r="A38" s="8"/>
      <c r="B38" s="8"/>
      <c r="C38" s="8"/>
      <c r="D38" s="8"/>
      <c r="E38" s="8"/>
      <c r="F38" s="8"/>
      <c r="H38"/>
      <c r="J38"/>
    </row>
    <row r="39" spans="1:29" x14ac:dyDescent="0.25"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29" x14ac:dyDescent="0.25"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</sheetData>
  <mergeCells count="3">
    <mergeCell ref="A6:A9"/>
    <mergeCell ref="A10:A11"/>
    <mergeCell ref="B10:B11"/>
  </mergeCells>
  <printOptions horizontalCentered="1" gridLines="1"/>
  <pageMargins left="3.937007874015748E-2" right="3.937007874015748E-2" top="0.74803149606299213" bottom="0.74803149606299213" header="0.31496062992125984" footer="0.31496062992125984"/>
  <pageSetup paperSize="8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AG69"/>
  <sheetViews>
    <sheetView workbookViewId="0">
      <selection activeCell="H37" sqref="H37"/>
    </sheetView>
  </sheetViews>
  <sheetFormatPr defaultRowHeight="15" x14ac:dyDescent="0.25"/>
  <cols>
    <col min="1" max="1" width="7.7109375" customWidth="1"/>
    <col min="2" max="2" width="17.85546875" customWidth="1"/>
    <col min="3" max="3" width="9.5703125" customWidth="1"/>
    <col min="4" max="4" width="10.140625" customWidth="1"/>
    <col min="5" max="6" width="12.42578125" style="3" customWidth="1"/>
    <col min="7" max="7" width="7.28515625" customWidth="1"/>
    <col min="8" max="8" width="13.140625" customWidth="1"/>
    <col min="9" max="9" width="11.28515625" style="3" customWidth="1"/>
    <col min="10" max="10" width="9" customWidth="1"/>
    <col min="11" max="11" width="9.85546875" bestFit="1" customWidth="1"/>
    <col min="12" max="12" width="9.140625" style="3"/>
    <col min="14" max="14" width="10.85546875" bestFit="1" customWidth="1"/>
    <col min="15" max="15" width="9.42578125" style="3" customWidth="1"/>
    <col min="17" max="17" width="11.28515625" bestFit="1" customWidth="1"/>
    <col min="18" max="18" width="11.28515625" style="3" bestFit="1" customWidth="1"/>
    <col min="20" max="20" width="9.85546875" bestFit="1" customWidth="1"/>
    <col min="21" max="21" width="9.85546875" style="3" bestFit="1" customWidth="1"/>
    <col min="23" max="23" width="10.140625" bestFit="1" customWidth="1"/>
    <col min="24" max="24" width="9.140625" style="3"/>
    <col min="25" max="25" width="0" hidden="1" customWidth="1"/>
    <col min="26" max="26" width="10.140625" hidden="1" customWidth="1"/>
    <col min="27" max="27" width="0" style="3" hidden="1" customWidth="1"/>
    <col min="29" max="29" width="12.7109375" bestFit="1" customWidth="1"/>
    <col min="30" max="30" width="10.140625" bestFit="1" customWidth="1"/>
    <col min="31" max="31" width="16.7109375" customWidth="1"/>
  </cols>
  <sheetData>
    <row r="2" spans="1:31" ht="19.5" thickBot="1" x14ac:dyDescent="0.35">
      <c r="A2" s="273" t="s">
        <v>128</v>
      </c>
      <c r="B2" s="273"/>
      <c r="C2" s="273"/>
      <c r="D2" s="273"/>
      <c r="E2" s="273"/>
      <c r="F2" s="273"/>
      <c r="G2" s="273"/>
      <c r="H2" s="56"/>
      <c r="I2" s="56"/>
      <c r="J2" s="56"/>
      <c r="K2" s="56"/>
      <c r="L2" s="59"/>
    </row>
    <row r="3" spans="1:31" ht="49.5" customHeight="1" x14ac:dyDescent="0.25">
      <c r="A3" s="31" t="s">
        <v>1</v>
      </c>
      <c r="B3" s="10" t="s">
        <v>2</v>
      </c>
      <c r="C3" s="112" t="s">
        <v>97</v>
      </c>
      <c r="D3" s="291" t="s">
        <v>107</v>
      </c>
      <c r="E3" s="112" t="s">
        <v>129</v>
      </c>
      <c r="F3" s="152" t="s">
        <v>118</v>
      </c>
      <c r="G3" s="199" t="s">
        <v>79</v>
      </c>
      <c r="H3" s="121" t="s">
        <v>81</v>
      </c>
      <c r="I3" s="143" t="s">
        <v>112</v>
      </c>
      <c r="J3" s="200" t="s">
        <v>79</v>
      </c>
      <c r="K3" s="127" t="s">
        <v>82</v>
      </c>
      <c r="L3" s="143" t="s">
        <v>113</v>
      </c>
      <c r="M3" s="201" t="s">
        <v>79</v>
      </c>
      <c r="N3" s="132" t="s">
        <v>83</v>
      </c>
      <c r="O3" s="143" t="s">
        <v>111</v>
      </c>
      <c r="P3" s="201" t="s">
        <v>79</v>
      </c>
      <c r="Q3" s="132" t="s">
        <v>84</v>
      </c>
      <c r="R3" s="143" t="s">
        <v>116</v>
      </c>
      <c r="S3" s="201" t="s">
        <v>79</v>
      </c>
      <c r="T3" s="132" t="s">
        <v>85</v>
      </c>
      <c r="U3" s="143" t="s">
        <v>114</v>
      </c>
      <c r="V3" s="201" t="s">
        <v>79</v>
      </c>
      <c r="W3" s="132" t="s">
        <v>86</v>
      </c>
      <c r="X3" s="143" t="s">
        <v>115</v>
      </c>
      <c r="Y3" s="46" t="s">
        <v>79</v>
      </c>
      <c r="Z3" s="47" t="s">
        <v>87</v>
      </c>
      <c r="AA3" s="47" t="s">
        <v>117</v>
      </c>
      <c r="AB3" s="202" t="s">
        <v>130</v>
      </c>
    </row>
    <row r="4" spans="1:31" ht="31.5" customHeight="1" x14ac:dyDescent="0.25">
      <c r="A4" s="177" t="s">
        <v>3</v>
      </c>
      <c r="B4" s="178" t="s">
        <v>4</v>
      </c>
      <c r="C4" s="179">
        <f>C57+C5</f>
        <v>23017238</v>
      </c>
      <c r="D4" s="292">
        <f>D5+D57</f>
        <v>22248859</v>
      </c>
      <c r="E4" s="62">
        <f>E5+E57</f>
        <v>22839609</v>
      </c>
      <c r="F4" s="289">
        <f>F5+F57</f>
        <v>24351764.000000004</v>
      </c>
      <c r="G4" s="180"/>
      <c r="H4" s="62">
        <f>H5+H57</f>
        <v>16598799</v>
      </c>
      <c r="I4" s="290">
        <f>I5+I57</f>
        <v>17865283.869999997</v>
      </c>
      <c r="J4" s="48"/>
      <c r="K4" s="62">
        <f>K5+K57</f>
        <v>49341</v>
      </c>
      <c r="L4" s="289">
        <f>L5+L57</f>
        <v>13920.43</v>
      </c>
      <c r="M4" s="48" t="s">
        <v>80</v>
      </c>
      <c r="N4" s="62">
        <f>N5</f>
        <v>78000</v>
      </c>
      <c r="O4" s="290">
        <f>O5+O57</f>
        <v>225757.65</v>
      </c>
      <c r="P4" s="48" t="s">
        <v>80</v>
      </c>
      <c r="Q4" s="62">
        <f>Q5+Q57</f>
        <v>5398419</v>
      </c>
      <c r="R4" s="289">
        <f>R5+R57</f>
        <v>5552310.2199999997</v>
      </c>
      <c r="S4" s="48" t="s">
        <v>80</v>
      </c>
      <c r="T4" s="62">
        <f>T5+T57</f>
        <v>607854</v>
      </c>
      <c r="U4" s="289">
        <f>U5+U57</f>
        <v>614839.77</v>
      </c>
      <c r="V4" s="111" t="s">
        <v>108</v>
      </c>
      <c r="W4" s="62">
        <f>W5+W57</f>
        <v>85151</v>
      </c>
      <c r="X4" s="289">
        <f>X5+X57</f>
        <v>78881.31</v>
      </c>
      <c r="Y4" s="48"/>
      <c r="Z4" s="48"/>
      <c r="AA4" s="60"/>
      <c r="AB4" s="49">
        <f>E4/F4*100</f>
        <v>93.790367712170649</v>
      </c>
      <c r="AC4" s="107"/>
      <c r="AD4" s="108"/>
      <c r="AE4" s="17"/>
    </row>
    <row r="5" spans="1:31" ht="28.5" customHeight="1" x14ac:dyDescent="0.25">
      <c r="A5" s="181">
        <v>3</v>
      </c>
      <c r="B5" s="182" t="s">
        <v>5</v>
      </c>
      <c r="C5" s="164">
        <f>C6+C10+C12+C15+C20+C27+C37+C39+C47+C51+C52+C54</f>
        <v>21811913</v>
      </c>
      <c r="D5" s="292">
        <f>D6+D10+D12+D15+D20+D27+D37+D39+D47+D51+D52+D54+D56</f>
        <v>21454822</v>
      </c>
      <c r="E5" s="165">
        <f>E6+E10+E12+E15+E20+E27+E37+E39+E47+E51+E52+E54+E56</f>
        <v>22057287</v>
      </c>
      <c r="F5" s="289">
        <f>F6+F10+F12+F15+F20+F27+F37+F39+F47+F51+F52+F54+F56</f>
        <v>23673464.610000003</v>
      </c>
      <c r="G5" s="164"/>
      <c r="H5" s="165">
        <f>H6+H10+H12+H15+H20+H27+H39</f>
        <v>15893072</v>
      </c>
      <c r="I5" s="290">
        <f>I6+I10+I12+I15+I20+I27+I37+I39</f>
        <v>17222444.259999998</v>
      </c>
      <c r="J5" s="164"/>
      <c r="K5" s="165">
        <f>K6+K12+K15+K20+K27+K51</f>
        <v>14580</v>
      </c>
      <c r="L5" s="289">
        <f>L6+L10+L12+L15+L20+L27+L51</f>
        <v>13920.43</v>
      </c>
      <c r="M5" s="164" t="s">
        <v>122</v>
      </c>
      <c r="N5" s="165">
        <f>N20+N27</f>
        <v>78000</v>
      </c>
      <c r="O5" s="290">
        <f>O20+O27+O47</f>
        <v>225757.65</v>
      </c>
      <c r="P5" s="164" t="s">
        <v>122</v>
      </c>
      <c r="Q5" s="165">
        <f>Q6+Q10+Q12+Q15+Q20+Q27+Q37+Q39+Q54+Q47</f>
        <v>5361585</v>
      </c>
      <c r="R5" s="289">
        <f>R6+R10+R12+R15+R20+R27+R37+R39+R47+R54+R56</f>
        <v>5517617.3799999999</v>
      </c>
      <c r="S5" s="164" t="s">
        <v>80</v>
      </c>
      <c r="T5" s="165">
        <f>T6+T12+T15+T20+T27+T39+T52</f>
        <v>607854</v>
      </c>
      <c r="U5" s="289">
        <f>U15+U20+U27+U39+U52</f>
        <v>614839.77</v>
      </c>
      <c r="V5" s="164"/>
      <c r="W5" s="165">
        <f>W6+W12+W15+W20+W27+W51</f>
        <v>80151</v>
      </c>
      <c r="X5" s="289">
        <f>X6+X12+X15+X20+X27+X51</f>
        <v>78881.31</v>
      </c>
      <c r="Y5" s="166"/>
      <c r="Z5" s="164">
        <f>Z15+Z20+Z39</f>
        <v>0</v>
      </c>
      <c r="AA5" s="167"/>
      <c r="AB5" s="168">
        <f>E5/F5*100</f>
        <v>93.173041476500629</v>
      </c>
      <c r="AC5" s="107"/>
      <c r="AD5" s="108"/>
    </row>
    <row r="6" spans="1:31" ht="27.75" customHeight="1" x14ac:dyDescent="0.25">
      <c r="A6" s="83">
        <v>311</v>
      </c>
      <c r="B6" s="84" t="s">
        <v>6</v>
      </c>
      <c r="C6" s="183">
        <v>13109536</v>
      </c>
      <c r="D6" s="191">
        <v>13421785</v>
      </c>
      <c r="E6" s="113">
        <v>13390444</v>
      </c>
      <c r="F6" s="144">
        <f>I6+L6+R6+X6</f>
        <v>14369534.4</v>
      </c>
      <c r="G6" s="67" t="s">
        <v>104</v>
      </c>
      <c r="H6" s="113">
        <v>11000046</v>
      </c>
      <c r="I6" s="149">
        <v>11980920.66</v>
      </c>
      <c r="J6" s="67" t="s">
        <v>108</v>
      </c>
      <c r="K6" s="124">
        <v>549</v>
      </c>
      <c r="L6" s="149">
        <v>115.81</v>
      </c>
      <c r="M6" s="67"/>
      <c r="N6" s="124"/>
      <c r="O6" s="149">
        <v>0</v>
      </c>
      <c r="P6" s="67" t="s">
        <v>122</v>
      </c>
      <c r="Q6" s="124">
        <v>2388039</v>
      </c>
      <c r="R6" s="149">
        <v>2387841.83</v>
      </c>
      <c r="S6" s="67" t="s">
        <v>80</v>
      </c>
      <c r="T6" s="124">
        <v>500</v>
      </c>
      <c r="U6" s="149">
        <v>0</v>
      </c>
      <c r="V6" s="67" t="s">
        <v>108</v>
      </c>
      <c r="W6" s="113">
        <v>1310</v>
      </c>
      <c r="X6" s="144">
        <v>656.1</v>
      </c>
      <c r="Y6" s="67"/>
      <c r="Z6" s="67"/>
      <c r="AA6" s="86"/>
      <c r="AB6" s="71">
        <f>E6/F6*100</f>
        <v>93.186345689808846</v>
      </c>
      <c r="AC6" s="107"/>
      <c r="AD6" s="108"/>
    </row>
    <row r="7" spans="1:31" ht="9.9499999999999993" hidden="1" x14ac:dyDescent="0.25">
      <c r="A7" s="65">
        <v>3111</v>
      </c>
      <c r="B7" s="66" t="s">
        <v>7</v>
      </c>
      <c r="C7" s="184">
        <v>12313807</v>
      </c>
      <c r="D7" s="192">
        <v>6612711</v>
      </c>
      <c r="E7" s="114">
        <v>12617614</v>
      </c>
      <c r="F7" s="153">
        <f>I7+I8+L7+O7+R7+U7</f>
        <v>0</v>
      </c>
      <c r="G7" s="67" t="s">
        <v>76</v>
      </c>
      <c r="H7" s="122">
        <v>10606835</v>
      </c>
      <c r="I7" s="145"/>
      <c r="J7" s="68"/>
      <c r="K7" s="122">
        <v>5349</v>
      </c>
      <c r="L7" s="145"/>
      <c r="M7" s="67"/>
      <c r="N7" s="122"/>
      <c r="O7" s="145"/>
      <c r="P7" s="67" t="s">
        <v>80</v>
      </c>
      <c r="Q7" s="122">
        <v>1946620</v>
      </c>
      <c r="R7" s="145"/>
      <c r="S7" s="67" t="s">
        <v>80</v>
      </c>
      <c r="T7" s="122">
        <v>28500</v>
      </c>
      <c r="U7" s="145"/>
      <c r="V7" s="68"/>
      <c r="W7" s="122">
        <v>30310</v>
      </c>
      <c r="X7" s="145"/>
      <c r="Y7" s="67"/>
      <c r="Z7" s="69"/>
      <c r="AA7" s="70"/>
      <c r="AB7" s="71"/>
      <c r="AC7" s="107"/>
      <c r="AD7" s="5"/>
    </row>
    <row r="8" spans="1:31" ht="9.9499999999999993" hidden="1" x14ac:dyDescent="0.25">
      <c r="A8" s="65">
        <v>3111</v>
      </c>
      <c r="B8" s="66" t="s">
        <v>7</v>
      </c>
      <c r="C8" s="184"/>
      <c r="D8" s="192"/>
      <c r="E8" s="114"/>
      <c r="F8" s="153">
        <v>24850</v>
      </c>
      <c r="G8" s="67" t="s">
        <v>105</v>
      </c>
      <c r="H8" s="122"/>
      <c r="I8" s="145"/>
      <c r="J8" s="68"/>
      <c r="K8" s="122"/>
      <c r="L8" s="145"/>
      <c r="M8" s="67"/>
      <c r="N8" s="122"/>
      <c r="O8" s="145"/>
      <c r="P8" s="67"/>
      <c r="Q8" s="122"/>
      <c r="R8" s="145"/>
      <c r="S8" s="67"/>
      <c r="T8" s="122"/>
      <c r="U8" s="145"/>
      <c r="V8" s="68"/>
      <c r="W8" s="122"/>
      <c r="X8" s="145"/>
      <c r="Y8" s="67"/>
      <c r="Z8" s="69"/>
      <c r="AA8" s="70"/>
      <c r="AB8" s="71"/>
      <c r="AC8" s="5"/>
      <c r="AD8" s="5"/>
    </row>
    <row r="9" spans="1:31" s="63" customFormat="1" ht="9.9499999999999993" hidden="1" x14ac:dyDescent="0.25">
      <c r="A9" s="72">
        <v>3113</v>
      </c>
      <c r="B9" s="73" t="s">
        <v>46</v>
      </c>
      <c r="C9" s="185">
        <v>795729</v>
      </c>
      <c r="D9" s="193">
        <v>59364</v>
      </c>
      <c r="E9" s="115">
        <v>736419</v>
      </c>
      <c r="F9" s="148">
        <v>69192.23</v>
      </c>
      <c r="G9" s="74"/>
      <c r="H9" s="123"/>
      <c r="I9" s="146"/>
      <c r="J9" s="75"/>
      <c r="K9" s="123"/>
      <c r="L9" s="146"/>
      <c r="M9" s="74"/>
      <c r="N9" s="123"/>
      <c r="O9" s="146"/>
      <c r="P9" s="74" t="s">
        <v>80</v>
      </c>
      <c r="Q9" s="123">
        <v>736419</v>
      </c>
      <c r="R9" s="146"/>
      <c r="S9" s="74" t="s">
        <v>80</v>
      </c>
      <c r="T9" s="123"/>
      <c r="U9" s="146"/>
      <c r="V9" s="75"/>
      <c r="W9" s="138"/>
      <c r="X9" s="159"/>
      <c r="Y9" s="74"/>
      <c r="Z9" s="87"/>
      <c r="AA9" s="88"/>
      <c r="AB9" s="76"/>
      <c r="AC9" s="109"/>
      <c r="AD9" s="110"/>
    </row>
    <row r="10" spans="1:31" s="63" customFormat="1" ht="31.5" customHeight="1" x14ac:dyDescent="0.25">
      <c r="A10" s="89">
        <v>312</v>
      </c>
      <c r="B10" s="90" t="s">
        <v>8</v>
      </c>
      <c r="C10" s="186">
        <v>607350</v>
      </c>
      <c r="D10" s="194">
        <v>598755</v>
      </c>
      <c r="E10" s="116">
        <v>717414</v>
      </c>
      <c r="F10" s="147">
        <v>719889.43</v>
      </c>
      <c r="G10" s="74" t="s">
        <v>76</v>
      </c>
      <c r="H10" s="116">
        <v>345000</v>
      </c>
      <c r="I10" s="147">
        <v>342078.39</v>
      </c>
      <c r="J10" s="74" t="s">
        <v>108</v>
      </c>
      <c r="K10" s="128"/>
      <c r="L10" s="154">
        <v>0</v>
      </c>
      <c r="M10" s="74"/>
      <c r="N10" s="128"/>
      <c r="O10" s="154">
        <v>0</v>
      </c>
      <c r="P10" s="74" t="s">
        <v>104</v>
      </c>
      <c r="Q10" s="128">
        <v>372414</v>
      </c>
      <c r="R10" s="154">
        <v>377811.04</v>
      </c>
      <c r="S10" s="74"/>
      <c r="T10" s="128"/>
      <c r="U10" s="154">
        <v>0</v>
      </c>
      <c r="V10" s="74"/>
      <c r="W10" s="128"/>
      <c r="X10" s="154"/>
      <c r="Y10" s="74"/>
      <c r="Z10" s="74"/>
      <c r="AA10" s="91"/>
      <c r="AB10" s="76">
        <f>E10/F10*100</f>
        <v>99.656137471000221</v>
      </c>
      <c r="AC10" s="109"/>
      <c r="AD10" s="110"/>
    </row>
    <row r="11" spans="1:31" s="63" customFormat="1" ht="9.9499999999999993" hidden="1" x14ac:dyDescent="0.25">
      <c r="A11" s="72">
        <v>3121</v>
      </c>
      <c r="B11" s="77" t="s">
        <v>47</v>
      </c>
      <c r="C11" s="185">
        <v>607350</v>
      </c>
      <c r="D11" s="193">
        <v>170983</v>
      </c>
      <c r="E11" s="115"/>
      <c r="F11" s="148">
        <v>165957.97</v>
      </c>
      <c r="G11" s="74" t="s">
        <v>76</v>
      </c>
      <c r="H11" s="115"/>
      <c r="I11" s="148"/>
      <c r="J11" s="78"/>
      <c r="K11" s="123"/>
      <c r="L11" s="146"/>
      <c r="M11" s="74"/>
      <c r="N11" s="123"/>
      <c r="O11" s="146"/>
      <c r="P11" s="74" t="s">
        <v>80</v>
      </c>
      <c r="Q11" s="123"/>
      <c r="R11" s="146"/>
      <c r="S11" s="74" t="s">
        <v>80</v>
      </c>
      <c r="T11" s="123"/>
      <c r="U11" s="146"/>
      <c r="V11" s="75"/>
      <c r="W11" s="138"/>
      <c r="X11" s="159"/>
      <c r="Y11" s="74"/>
      <c r="Z11" s="87"/>
      <c r="AA11" s="88"/>
      <c r="AB11" s="76"/>
      <c r="AC11" s="109"/>
      <c r="AD11" s="110"/>
    </row>
    <row r="12" spans="1:31" ht="24" customHeight="1" x14ac:dyDescent="0.25">
      <c r="A12" s="83">
        <v>313</v>
      </c>
      <c r="B12" s="84" t="s">
        <v>9</v>
      </c>
      <c r="C12" s="183">
        <v>2290014</v>
      </c>
      <c r="D12" s="191">
        <v>2225724</v>
      </c>
      <c r="E12" s="113">
        <v>2241795</v>
      </c>
      <c r="F12" s="144">
        <v>2384799.81</v>
      </c>
      <c r="G12" s="67" t="s">
        <v>104</v>
      </c>
      <c r="H12" s="113">
        <v>1840383</v>
      </c>
      <c r="I12" s="144">
        <v>1992467.13</v>
      </c>
      <c r="J12" s="85"/>
      <c r="K12" s="124">
        <v>100</v>
      </c>
      <c r="L12" s="149">
        <v>69.540000000000006</v>
      </c>
      <c r="M12" s="67"/>
      <c r="N12" s="124"/>
      <c r="O12" s="149">
        <v>0</v>
      </c>
      <c r="P12" s="67" t="s">
        <v>80</v>
      </c>
      <c r="Q12" s="124">
        <v>400927</v>
      </c>
      <c r="R12" s="149">
        <v>391867.62</v>
      </c>
      <c r="S12" s="67" t="s">
        <v>80</v>
      </c>
      <c r="T12" s="124">
        <v>85</v>
      </c>
      <c r="U12" s="149">
        <v>0</v>
      </c>
      <c r="V12" s="67"/>
      <c r="W12" s="124">
        <v>300</v>
      </c>
      <c r="X12" s="149">
        <v>394.21</v>
      </c>
      <c r="Y12" s="67"/>
      <c r="Z12" s="67"/>
      <c r="AA12" s="86"/>
      <c r="AB12" s="71">
        <f>E12/F12*100</f>
        <v>94.003487865088346</v>
      </c>
      <c r="AC12" s="107"/>
      <c r="AD12" s="5"/>
    </row>
    <row r="13" spans="1:31" ht="9.9499999999999993" hidden="1" x14ac:dyDescent="0.25">
      <c r="A13" s="65">
        <v>3132</v>
      </c>
      <c r="B13" s="66" t="s">
        <v>10</v>
      </c>
      <c r="C13" s="184">
        <v>2290014</v>
      </c>
      <c r="D13" s="192">
        <v>1105391</v>
      </c>
      <c r="E13" s="114">
        <v>2241795</v>
      </c>
      <c r="F13" s="153">
        <v>1104477.06</v>
      </c>
      <c r="G13" s="67" t="s">
        <v>76</v>
      </c>
      <c r="H13" s="122">
        <v>1750193</v>
      </c>
      <c r="I13" s="145"/>
      <c r="J13" s="68"/>
      <c r="K13" s="122">
        <v>971</v>
      </c>
      <c r="L13" s="145"/>
      <c r="M13" s="67"/>
      <c r="N13" s="122"/>
      <c r="O13" s="145"/>
      <c r="P13" s="67" t="s">
        <v>80</v>
      </c>
      <c r="Q13" s="122">
        <v>480927</v>
      </c>
      <c r="R13" s="145"/>
      <c r="S13" s="67" t="s">
        <v>80</v>
      </c>
      <c r="T13" s="122"/>
      <c r="U13" s="145"/>
      <c r="V13" s="68"/>
      <c r="W13" s="122">
        <v>5001</v>
      </c>
      <c r="X13" s="145"/>
      <c r="Y13" s="67"/>
      <c r="Z13" s="69"/>
      <c r="AA13" s="70"/>
      <c r="AB13" s="71"/>
      <c r="AC13" s="5"/>
      <c r="AD13" s="5"/>
    </row>
    <row r="14" spans="1:31" ht="9" hidden="1" customHeight="1" x14ac:dyDescent="0.25">
      <c r="A14" s="65">
        <v>3133</v>
      </c>
      <c r="B14" s="66" t="s">
        <v>10</v>
      </c>
      <c r="C14" s="184"/>
      <c r="D14" s="192"/>
      <c r="E14" s="114"/>
      <c r="F14" s="153">
        <v>236.99</v>
      </c>
      <c r="G14" s="67"/>
      <c r="H14" s="122"/>
      <c r="I14" s="145"/>
      <c r="J14" s="68"/>
      <c r="K14" s="122"/>
      <c r="L14" s="145"/>
      <c r="M14" s="67"/>
      <c r="N14" s="122"/>
      <c r="O14" s="145"/>
      <c r="P14" s="67"/>
      <c r="Q14" s="122"/>
      <c r="R14" s="145"/>
      <c r="S14" s="67"/>
      <c r="T14" s="122"/>
      <c r="U14" s="145"/>
      <c r="V14" s="68"/>
      <c r="W14" s="122"/>
      <c r="X14" s="145"/>
      <c r="Y14" s="67"/>
      <c r="Z14" s="69"/>
      <c r="AA14" s="70"/>
      <c r="AB14" s="71"/>
      <c r="AC14" s="5"/>
      <c r="AD14" s="5"/>
    </row>
    <row r="15" spans="1:31" ht="33" customHeight="1" x14ac:dyDescent="0.25">
      <c r="A15" s="83">
        <v>321</v>
      </c>
      <c r="B15" s="84" t="s">
        <v>11</v>
      </c>
      <c r="C15" s="183">
        <v>1062320</v>
      </c>
      <c r="D15" s="191">
        <v>522972</v>
      </c>
      <c r="E15" s="113">
        <v>787014</v>
      </c>
      <c r="F15" s="144">
        <v>791010.89</v>
      </c>
      <c r="G15" s="67" t="s">
        <v>76</v>
      </c>
      <c r="H15" s="113">
        <v>428000</v>
      </c>
      <c r="I15" s="144">
        <v>428116.53</v>
      </c>
      <c r="J15" s="67" t="s">
        <v>108</v>
      </c>
      <c r="K15" s="124">
        <v>1500</v>
      </c>
      <c r="L15" s="149">
        <v>1484.6</v>
      </c>
      <c r="M15" s="67"/>
      <c r="N15" s="124"/>
      <c r="O15" s="149">
        <v>0</v>
      </c>
      <c r="P15" s="67" t="s">
        <v>80</v>
      </c>
      <c r="Q15" s="124">
        <v>250514</v>
      </c>
      <c r="R15" s="149">
        <v>256348.87</v>
      </c>
      <c r="S15" s="67" t="s">
        <v>80</v>
      </c>
      <c r="T15" s="124">
        <v>98000</v>
      </c>
      <c r="U15" s="149">
        <v>96648.65</v>
      </c>
      <c r="V15" s="67" t="s">
        <v>108</v>
      </c>
      <c r="W15" s="124">
        <v>9000</v>
      </c>
      <c r="X15" s="149">
        <v>8412.34</v>
      </c>
      <c r="Y15" s="67"/>
      <c r="Z15" s="85"/>
      <c r="AA15" s="92"/>
      <c r="AB15" s="71">
        <f>E15/F15*100</f>
        <v>99.494711128439704</v>
      </c>
      <c r="AC15" s="107"/>
      <c r="AD15" s="5"/>
    </row>
    <row r="16" spans="1:31" hidden="1" x14ac:dyDescent="0.25">
      <c r="A16" s="65">
        <v>3211</v>
      </c>
      <c r="B16" s="66" t="s">
        <v>12</v>
      </c>
      <c r="C16" s="184">
        <v>162005</v>
      </c>
      <c r="D16" s="192">
        <v>40977</v>
      </c>
      <c r="E16" s="114">
        <v>186169</v>
      </c>
      <c r="F16" s="153">
        <v>73704.210000000006</v>
      </c>
      <c r="G16" s="67" t="s">
        <v>76</v>
      </c>
      <c r="H16" s="122"/>
      <c r="I16" s="145"/>
      <c r="J16" s="68"/>
      <c r="K16" s="122"/>
      <c r="L16" s="145"/>
      <c r="M16" s="67"/>
      <c r="N16" s="122"/>
      <c r="O16" s="145"/>
      <c r="P16" s="67" t="s">
        <v>80</v>
      </c>
      <c r="Q16" s="122">
        <v>140251</v>
      </c>
      <c r="R16" s="145"/>
      <c r="S16" s="67" t="s">
        <v>80</v>
      </c>
      <c r="T16" s="122">
        <v>2500</v>
      </c>
      <c r="U16" s="145"/>
      <c r="V16" s="68"/>
      <c r="W16" s="122">
        <v>43418</v>
      </c>
      <c r="X16" s="145"/>
      <c r="Y16" s="67"/>
      <c r="Z16" s="68"/>
      <c r="AA16" s="93"/>
      <c r="AB16" s="71"/>
      <c r="AC16" s="5"/>
      <c r="AD16" s="5"/>
    </row>
    <row r="17" spans="1:33" hidden="1" x14ac:dyDescent="0.25">
      <c r="A17" s="65">
        <v>3212</v>
      </c>
      <c r="B17" s="66" t="s">
        <v>48</v>
      </c>
      <c r="C17" s="184">
        <v>470728</v>
      </c>
      <c r="D17" s="192">
        <v>109608</v>
      </c>
      <c r="E17" s="114">
        <v>470000</v>
      </c>
      <c r="F17" s="153">
        <v>192881.7</v>
      </c>
      <c r="G17" s="67" t="s">
        <v>104</v>
      </c>
      <c r="H17" s="122">
        <v>400000</v>
      </c>
      <c r="I17" s="145"/>
      <c r="J17" s="68"/>
      <c r="K17" s="122"/>
      <c r="L17" s="145"/>
      <c r="M17" s="67"/>
      <c r="N17" s="122"/>
      <c r="O17" s="145"/>
      <c r="P17" s="67" t="s">
        <v>80</v>
      </c>
      <c r="Q17" s="122">
        <v>70000</v>
      </c>
      <c r="R17" s="145"/>
      <c r="S17" s="67" t="s">
        <v>80</v>
      </c>
      <c r="T17" s="122"/>
      <c r="U17" s="145"/>
      <c r="V17" s="68"/>
      <c r="W17" s="139"/>
      <c r="X17" s="160"/>
      <c r="Y17" s="67"/>
      <c r="Z17" s="69"/>
      <c r="AA17" s="70"/>
      <c r="AB17" s="71"/>
      <c r="AC17" s="5"/>
      <c r="AD17" s="5"/>
    </row>
    <row r="18" spans="1:33" ht="26.25" hidden="1" x14ac:dyDescent="0.25">
      <c r="A18" s="65">
        <v>3213</v>
      </c>
      <c r="B18" s="66" t="s">
        <v>49</v>
      </c>
      <c r="C18" s="184">
        <v>427587</v>
      </c>
      <c r="D18" s="192">
        <v>41891</v>
      </c>
      <c r="E18" s="114">
        <v>367983</v>
      </c>
      <c r="F18" s="153">
        <v>185315.46</v>
      </c>
      <c r="G18" s="67" t="s">
        <v>105</v>
      </c>
      <c r="H18" s="122">
        <v>20000</v>
      </c>
      <c r="I18" s="145"/>
      <c r="J18" s="68"/>
      <c r="K18" s="122">
        <v>25032</v>
      </c>
      <c r="L18" s="145"/>
      <c r="M18" s="67"/>
      <c r="N18" s="122"/>
      <c r="O18" s="145"/>
      <c r="P18" s="67" t="s">
        <v>80</v>
      </c>
      <c r="Q18" s="122">
        <v>21000</v>
      </c>
      <c r="R18" s="145"/>
      <c r="S18" s="67" t="s">
        <v>80</v>
      </c>
      <c r="T18" s="122">
        <v>188438</v>
      </c>
      <c r="U18" s="145"/>
      <c r="V18" s="68"/>
      <c r="W18" s="122">
        <v>113513</v>
      </c>
      <c r="X18" s="160"/>
      <c r="Y18" s="67"/>
      <c r="Z18" s="69"/>
      <c r="AA18" s="70"/>
      <c r="AB18" s="71"/>
      <c r="AC18" s="5"/>
      <c r="AD18" s="5"/>
    </row>
    <row r="19" spans="1:33" ht="39" hidden="1" x14ac:dyDescent="0.25">
      <c r="A19" s="65">
        <v>3214</v>
      </c>
      <c r="B19" s="66" t="s">
        <v>50</v>
      </c>
      <c r="C19" s="184">
        <v>2000</v>
      </c>
      <c r="D19" s="192">
        <v>414</v>
      </c>
      <c r="E19" s="114">
        <v>1500</v>
      </c>
      <c r="F19" s="153">
        <v>0</v>
      </c>
      <c r="G19" s="67"/>
      <c r="H19" s="122"/>
      <c r="I19" s="145"/>
      <c r="J19" s="68"/>
      <c r="K19" s="122"/>
      <c r="L19" s="145"/>
      <c r="M19" s="67"/>
      <c r="N19" s="122"/>
      <c r="O19" s="145"/>
      <c r="P19" s="67" t="s">
        <v>80</v>
      </c>
      <c r="Q19" s="122">
        <v>1500</v>
      </c>
      <c r="R19" s="145"/>
      <c r="S19" s="67" t="s">
        <v>80</v>
      </c>
      <c r="T19" s="122"/>
      <c r="U19" s="145"/>
      <c r="V19" s="68"/>
      <c r="W19" s="139"/>
      <c r="X19" s="160"/>
      <c r="Y19" s="67"/>
      <c r="Z19" s="69"/>
      <c r="AA19" s="70"/>
      <c r="AB19" s="71"/>
      <c r="AC19" s="5"/>
      <c r="AD19" s="5"/>
    </row>
    <row r="20" spans="1:33" ht="34.5" customHeight="1" x14ac:dyDescent="0.25">
      <c r="A20" s="83">
        <v>322</v>
      </c>
      <c r="B20" s="84" t="s">
        <v>13</v>
      </c>
      <c r="C20" s="183">
        <v>736830</v>
      </c>
      <c r="D20" s="191">
        <v>597441</v>
      </c>
      <c r="E20" s="113">
        <v>857617</v>
      </c>
      <c r="F20" s="144">
        <v>999172.45</v>
      </c>
      <c r="G20" s="67" t="s">
        <v>105</v>
      </c>
      <c r="H20" s="124">
        <v>503117</v>
      </c>
      <c r="I20" s="149">
        <v>627029.12</v>
      </c>
      <c r="J20" s="67" t="s">
        <v>108</v>
      </c>
      <c r="K20" s="124">
        <v>900</v>
      </c>
      <c r="L20" s="149">
        <v>810.18</v>
      </c>
      <c r="M20" s="67" t="s">
        <v>80</v>
      </c>
      <c r="N20" s="124">
        <v>8000</v>
      </c>
      <c r="O20" s="149">
        <v>7949.35</v>
      </c>
      <c r="P20" s="67" t="s">
        <v>80</v>
      </c>
      <c r="Q20" s="124">
        <v>340000</v>
      </c>
      <c r="R20" s="149">
        <v>339129.46</v>
      </c>
      <c r="S20" s="67" t="s">
        <v>80</v>
      </c>
      <c r="T20" s="124">
        <f>T22</f>
        <v>1000</v>
      </c>
      <c r="U20" s="149">
        <v>19662.57</v>
      </c>
      <c r="V20" s="67" t="s">
        <v>108</v>
      </c>
      <c r="W20" s="113">
        <v>4600</v>
      </c>
      <c r="X20" s="144">
        <v>4590.8500000000004</v>
      </c>
      <c r="Y20" s="67"/>
      <c r="Z20" s="85"/>
      <c r="AA20" s="92"/>
      <c r="AB20" s="71">
        <f>E20/F20*100</f>
        <v>85.832730876436798</v>
      </c>
      <c r="AC20" s="107"/>
      <c r="AD20" s="5"/>
    </row>
    <row r="21" spans="1:33" ht="36.75" hidden="1" x14ac:dyDescent="0.25">
      <c r="A21" s="65">
        <v>3221</v>
      </c>
      <c r="B21" s="79" t="s">
        <v>51</v>
      </c>
      <c r="C21" s="184">
        <v>305330</v>
      </c>
      <c r="D21" s="192">
        <v>85774</v>
      </c>
      <c r="E21" s="114">
        <v>364405</v>
      </c>
      <c r="F21" s="153">
        <v>112984.38</v>
      </c>
      <c r="G21" s="67" t="s">
        <v>121</v>
      </c>
      <c r="H21" s="122">
        <v>86000</v>
      </c>
      <c r="I21" s="145"/>
      <c r="J21" s="68"/>
      <c r="K21" s="122">
        <v>1348</v>
      </c>
      <c r="L21" s="145"/>
      <c r="M21" s="67" t="s">
        <v>80</v>
      </c>
      <c r="N21" s="122"/>
      <c r="O21" s="145"/>
      <c r="P21" s="67" t="s">
        <v>80</v>
      </c>
      <c r="Q21" s="122">
        <v>275080</v>
      </c>
      <c r="R21" s="145"/>
      <c r="S21" s="67" t="s">
        <v>80</v>
      </c>
      <c r="T21" s="122"/>
      <c r="U21" s="145"/>
      <c r="V21" s="68"/>
      <c r="W21" s="122">
        <v>1977</v>
      </c>
      <c r="X21" s="145"/>
      <c r="Y21" s="67"/>
      <c r="Z21" s="69"/>
      <c r="AA21" s="70"/>
      <c r="AB21" s="71"/>
      <c r="AC21" s="5"/>
      <c r="AD21" s="5"/>
    </row>
    <row r="22" spans="1:33" hidden="1" x14ac:dyDescent="0.25">
      <c r="A22" s="65">
        <v>3222</v>
      </c>
      <c r="B22" s="66" t="s">
        <v>14</v>
      </c>
      <c r="C22" s="184">
        <v>2000</v>
      </c>
      <c r="D22" s="192">
        <v>3510</v>
      </c>
      <c r="E22" s="114">
        <v>6000</v>
      </c>
      <c r="F22" s="153"/>
      <c r="G22" s="67" t="s">
        <v>105</v>
      </c>
      <c r="H22" s="122"/>
      <c r="I22" s="145"/>
      <c r="J22" s="68"/>
      <c r="K22" s="122"/>
      <c r="L22" s="145"/>
      <c r="M22" s="67" t="s">
        <v>80</v>
      </c>
      <c r="N22" s="122"/>
      <c r="O22" s="145"/>
      <c r="P22" s="67" t="s">
        <v>80</v>
      </c>
      <c r="Q22" s="122">
        <v>5000</v>
      </c>
      <c r="R22" s="145"/>
      <c r="S22" s="67" t="s">
        <v>80</v>
      </c>
      <c r="T22" s="122">
        <v>1000</v>
      </c>
      <c r="U22" s="145"/>
      <c r="V22" s="68"/>
      <c r="W22" s="122"/>
      <c r="X22" s="145"/>
      <c r="Y22" s="67"/>
      <c r="Z22" s="69"/>
      <c r="AA22" s="70"/>
      <c r="AB22" s="71"/>
      <c r="AC22" s="5"/>
      <c r="AD22" s="5"/>
    </row>
    <row r="23" spans="1:33" hidden="1" x14ac:dyDescent="0.25">
      <c r="A23" s="65">
        <v>3223</v>
      </c>
      <c r="B23" s="66" t="s">
        <v>52</v>
      </c>
      <c r="C23" s="184">
        <v>347000</v>
      </c>
      <c r="D23" s="192">
        <v>107911</v>
      </c>
      <c r="E23" s="114">
        <v>321538</v>
      </c>
      <c r="F23" s="153">
        <v>277510.53999999998</v>
      </c>
      <c r="G23" s="67" t="s">
        <v>105</v>
      </c>
      <c r="H23" s="122">
        <v>165000</v>
      </c>
      <c r="I23" s="145"/>
      <c r="J23" s="68"/>
      <c r="K23" s="122">
        <v>1072</v>
      </c>
      <c r="L23" s="145"/>
      <c r="M23" s="67" t="s">
        <v>80</v>
      </c>
      <c r="N23" s="122">
        <v>20200</v>
      </c>
      <c r="O23" s="145"/>
      <c r="P23" s="67" t="s">
        <v>80</v>
      </c>
      <c r="Q23" s="122">
        <v>130325</v>
      </c>
      <c r="R23" s="145"/>
      <c r="S23" s="67" t="s">
        <v>80</v>
      </c>
      <c r="T23" s="122"/>
      <c r="U23" s="145"/>
      <c r="V23" s="68"/>
      <c r="W23" s="122">
        <v>4941</v>
      </c>
      <c r="X23" s="145"/>
      <c r="Y23" s="67"/>
      <c r="Z23" s="69"/>
      <c r="AA23" s="70"/>
      <c r="AB23" s="71"/>
      <c r="AC23" s="5"/>
      <c r="AD23" s="5"/>
    </row>
    <row r="24" spans="1:33" ht="36.75" hidden="1" x14ac:dyDescent="0.25">
      <c r="A24" s="65">
        <v>3224</v>
      </c>
      <c r="B24" s="79" t="s">
        <v>53</v>
      </c>
      <c r="C24" s="184">
        <v>30000</v>
      </c>
      <c r="D24" s="192">
        <v>7476</v>
      </c>
      <c r="E24" s="114">
        <v>40000</v>
      </c>
      <c r="F24" s="153">
        <v>10517.98</v>
      </c>
      <c r="G24" s="67" t="s">
        <v>105</v>
      </c>
      <c r="H24" s="122"/>
      <c r="I24" s="145"/>
      <c r="J24" s="68"/>
      <c r="K24" s="122"/>
      <c r="L24" s="145"/>
      <c r="M24" s="67" t="s">
        <v>80</v>
      </c>
      <c r="N24" s="122"/>
      <c r="O24" s="145"/>
      <c r="P24" s="67" t="s">
        <v>80</v>
      </c>
      <c r="Q24" s="122">
        <v>40000</v>
      </c>
      <c r="R24" s="145"/>
      <c r="S24" s="67" t="s">
        <v>80</v>
      </c>
      <c r="T24" s="122"/>
      <c r="U24" s="145"/>
      <c r="V24" s="68"/>
      <c r="W24" s="122"/>
      <c r="X24" s="145"/>
      <c r="Y24" s="67"/>
      <c r="Z24" s="69"/>
      <c r="AA24" s="70"/>
      <c r="AB24" s="71"/>
      <c r="AC24" s="5"/>
      <c r="AD24" s="5"/>
    </row>
    <row r="25" spans="1:33" ht="9.9499999999999993" hidden="1" customHeight="1" x14ac:dyDescent="0.25">
      <c r="A25" s="65">
        <v>3225</v>
      </c>
      <c r="B25" s="66" t="s">
        <v>15</v>
      </c>
      <c r="C25" s="184">
        <v>40000</v>
      </c>
      <c r="D25" s="192">
        <v>21290</v>
      </c>
      <c r="E25" s="114">
        <v>40500</v>
      </c>
      <c r="F25" s="153">
        <v>23617.89</v>
      </c>
      <c r="G25" s="67" t="s">
        <v>105</v>
      </c>
      <c r="H25" s="122">
        <v>15000</v>
      </c>
      <c r="I25" s="145"/>
      <c r="J25" s="68"/>
      <c r="K25" s="122">
        <v>100</v>
      </c>
      <c r="L25" s="145"/>
      <c r="M25" s="67" t="s">
        <v>80</v>
      </c>
      <c r="N25" s="122"/>
      <c r="O25" s="145"/>
      <c r="P25" s="67" t="s">
        <v>80</v>
      </c>
      <c r="Q25" s="122">
        <v>25000</v>
      </c>
      <c r="R25" s="145"/>
      <c r="S25" s="67" t="s">
        <v>80</v>
      </c>
      <c r="T25" s="122"/>
      <c r="U25" s="145"/>
      <c r="V25" s="68"/>
      <c r="W25" s="122">
        <v>400</v>
      </c>
      <c r="X25" s="145"/>
      <c r="Y25" s="67"/>
      <c r="Z25" s="69"/>
      <c r="AA25" s="70"/>
      <c r="AB25" s="71"/>
      <c r="AC25" s="5"/>
      <c r="AD25" s="5"/>
      <c r="AG25" s="55"/>
    </row>
    <row r="26" spans="1:33" ht="26.25" hidden="1" x14ac:dyDescent="0.25">
      <c r="A26" s="65">
        <v>3227</v>
      </c>
      <c r="B26" s="66" t="s">
        <v>64</v>
      </c>
      <c r="C26" s="184">
        <v>12500</v>
      </c>
      <c r="D26" s="192">
        <v>6917</v>
      </c>
      <c r="E26" s="114">
        <v>12500</v>
      </c>
      <c r="F26" s="153">
        <v>1182</v>
      </c>
      <c r="G26" s="67" t="s">
        <v>105</v>
      </c>
      <c r="H26" s="122"/>
      <c r="I26" s="145"/>
      <c r="J26" s="68"/>
      <c r="K26" s="122"/>
      <c r="L26" s="145"/>
      <c r="M26" s="67" t="s">
        <v>80</v>
      </c>
      <c r="N26" s="122"/>
      <c r="O26" s="145"/>
      <c r="P26" s="67" t="s">
        <v>80</v>
      </c>
      <c r="Q26" s="122">
        <v>12500</v>
      </c>
      <c r="R26" s="145"/>
      <c r="S26" s="67" t="s">
        <v>80</v>
      </c>
      <c r="T26" s="122"/>
      <c r="U26" s="145"/>
      <c r="V26" s="68"/>
      <c r="W26" s="122"/>
      <c r="X26" s="145"/>
      <c r="Y26" s="67"/>
      <c r="Z26" s="69"/>
      <c r="AA26" s="70"/>
      <c r="AB26" s="71"/>
      <c r="AC26" s="5"/>
      <c r="AD26" s="5"/>
    </row>
    <row r="27" spans="1:33" ht="23.25" customHeight="1" x14ac:dyDescent="0.25">
      <c r="A27" s="83">
        <v>323</v>
      </c>
      <c r="B27" s="84" t="s">
        <v>16</v>
      </c>
      <c r="C27" s="183">
        <v>3164685</v>
      </c>
      <c r="D27" s="191">
        <v>3168959</v>
      </c>
      <c r="E27" s="113">
        <v>3065267</v>
      </c>
      <c r="F27" s="144">
        <v>3450665.7</v>
      </c>
      <c r="G27" s="67" t="s">
        <v>105</v>
      </c>
      <c r="H27" s="113">
        <v>1670788</v>
      </c>
      <c r="I27" s="144">
        <v>1739682.41</v>
      </c>
      <c r="J27" s="67" t="s">
        <v>108</v>
      </c>
      <c r="K27" s="124">
        <v>600</v>
      </c>
      <c r="L27" s="149">
        <v>509.48</v>
      </c>
      <c r="M27" s="67" t="s">
        <v>80</v>
      </c>
      <c r="N27" s="113">
        <f>N31+N32+N35</f>
        <v>70000</v>
      </c>
      <c r="O27" s="149">
        <v>217784.19</v>
      </c>
      <c r="P27" s="67" t="s">
        <v>80</v>
      </c>
      <c r="Q27" s="124">
        <v>1312879</v>
      </c>
      <c r="R27" s="149">
        <v>1482073.33</v>
      </c>
      <c r="S27" s="67" t="s">
        <v>80</v>
      </c>
      <c r="T27" s="124">
        <v>8000</v>
      </c>
      <c r="U27" s="149">
        <v>7727.92</v>
      </c>
      <c r="V27" s="67" t="s">
        <v>108</v>
      </c>
      <c r="W27" s="113">
        <v>3000</v>
      </c>
      <c r="X27" s="144">
        <v>2886.92</v>
      </c>
      <c r="Y27" s="67"/>
      <c r="Z27" s="67"/>
      <c r="AA27" s="86"/>
      <c r="AB27" s="71">
        <f>E27/F27*100</f>
        <v>88.831178285395765</v>
      </c>
      <c r="AC27" s="107"/>
      <c r="AD27" s="5"/>
    </row>
    <row r="28" spans="1:33" ht="26.25" hidden="1" x14ac:dyDescent="0.25">
      <c r="A28" s="65">
        <v>3231</v>
      </c>
      <c r="B28" s="66" t="s">
        <v>54</v>
      </c>
      <c r="C28" s="184">
        <v>174000</v>
      </c>
      <c r="D28" s="192">
        <v>57216</v>
      </c>
      <c r="E28" s="114">
        <v>161500</v>
      </c>
      <c r="F28" s="153">
        <v>69739.990000000005</v>
      </c>
      <c r="G28" s="67" t="s">
        <v>105</v>
      </c>
      <c r="H28" s="122">
        <v>80000</v>
      </c>
      <c r="I28" s="145"/>
      <c r="J28" s="68"/>
      <c r="K28" s="122">
        <v>100</v>
      </c>
      <c r="L28" s="145"/>
      <c r="M28" s="67" t="s">
        <v>80</v>
      </c>
      <c r="N28" s="122"/>
      <c r="O28" s="145"/>
      <c r="P28" s="67" t="s">
        <v>80</v>
      </c>
      <c r="Q28" s="122">
        <v>81000</v>
      </c>
      <c r="R28" s="145"/>
      <c r="S28" s="67" t="s">
        <v>80</v>
      </c>
      <c r="T28" s="122"/>
      <c r="U28" s="145"/>
      <c r="V28" s="68"/>
      <c r="W28" s="122">
        <v>400</v>
      </c>
      <c r="X28" s="145"/>
      <c r="Y28" s="67"/>
      <c r="Z28" s="69"/>
      <c r="AA28" s="70"/>
      <c r="AB28" s="71"/>
      <c r="AC28" s="5"/>
      <c r="AD28" s="5"/>
    </row>
    <row r="29" spans="1:33" ht="36.75" hidden="1" x14ac:dyDescent="0.25">
      <c r="A29" s="65">
        <v>3232</v>
      </c>
      <c r="B29" s="79" t="s">
        <v>41</v>
      </c>
      <c r="C29" s="184">
        <v>50000</v>
      </c>
      <c r="D29" s="192">
        <v>37082</v>
      </c>
      <c r="E29" s="114">
        <v>92000</v>
      </c>
      <c r="F29" s="153">
        <v>50402.5</v>
      </c>
      <c r="G29" s="67" t="s">
        <v>105</v>
      </c>
      <c r="H29" s="122">
        <v>28000</v>
      </c>
      <c r="I29" s="145"/>
      <c r="J29" s="68"/>
      <c r="K29" s="122"/>
      <c r="L29" s="145"/>
      <c r="M29" s="67" t="s">
        <v>80</v>
      </c>
      <c r="N29" s="122"/>
      <c r="O29" s="145"/>
      <c r="P29" s="67" t="s">
        <v>80</v>
      </c>
      <c r="Q29" s="122">
        <v>66000</v>
      </c>
      <c r="R29" s="145"/>
      <c r="S29" s="67" t="s">
        <v>80</v>
      </c>
      <c r="T29" s="122"/>
      <c r="U29" s="145"/>
      <c r="V29" s="68"/>
      <c r="W29" s="122"/>
      <c r="X29" s="145"/>
      <c r="Y29" s="67"/>
      <c r="Z29" s="69"/>
      <c r="AA29" s="70"/>
      <c r="AB29" s="71"/>
      <c r="AC29" s="5"/>
      <c r="AD29" s="5"/>
    </row>
    <row r="30" spans="1:33" ht="26.25" hidden="1" x14ac:dyDescent="0.25">
      <c r="A30" s="65">
        <v>3233</v>
      </c>
      <c r="B30" s="66" t="s">
        <v>40</v>
      </c>
      <c r="C30" s="184">
        <v>261700</v>
      </c>
      <c r="D30" s="192">
        <v>27327</v>
      </c>
      <c r="E30" s="114">
        <v>271755</v>
      </c>
      <c r="F30" s="153">
        <v>62182.75</v>
      </c>
      <c r="G30" s="67" t="s">
        <v>105</v>
      </c>
      <c r="H30" s="122">
        <v>30000</v>
      </c>
      <c r="I30" s="145"/>
      <c r="J30" s="68"/>
      <c r="K30" s="122">
        <v>20863</v>
      </c>
      <c r="L30" s="145"/>
      <c r="M30" s="67" t="s">
        <v>80</v>
      </c>
      <c r="N30" s="122"/>
      <c r="O30" s="145"/>
      <c r="P30" s="67" t="s">
        <v>80</v>
      </c>
      <c r="Q30" s="122">
        <v>163000</v>
      </c>
      <c r="R30" s="145"/>
      <c r="S30" s="67" t="s">
        <v>80</v>
      </c>
      <c r="T30" s="122"/>
      <c r="U30" s="145"/>
      <c r="V30" s="68"/>
      <c r="W30" s="122">
        <v>55892</v>
      </c>
      <c r="X30" s="145"/>
      <c r="Y30" s="67"/>
      <c r="Z30" s="69"/>
      <c r="AA30" s="70"/>
      <c r="AB30" s="71"/>
      <c r="AC30" s="5"/>
      <c r="AD30" s="5"/>
    </row>
    <row r="31" spans="1:33" hidden="1" x14ac:dyDescent="0.25">
      <c r="A31" s="65">
        <v>3234</v>
      </c>
      <c r="B31" s="66" t="s">
        <v>17</v>
      </c>
      <c r="C31" s="184">
        <v>250126</v>
      </c>
      <c r="D31" s="192">
        <v>80195</v>
      </c>
      <c r="E31" s="114">
        <v>249850</v>
      </c>
      <c r="F31" s="153">
        <v>105516.61</v>
      </c>
      <c r="G31" s="67" t="s">
        <v>105</v>
      </c>
      <c r="H31" s="122">
        <v>150000</v>
      </c>
      <c r="I31" s="145"/>
      <c r="J31" s="68"/>
      <c r="K31" s="122">
        <v>350</v>
      </c>
      <c r="L31" s="145"/>
      <c r="M31" s="67" t="s">
        <v>80</v>
      </c>
      <c r="N31" s="122">
        <v>27000</v>
      </c>
      <c r="O31" s="145"/>
      <c r="P31" s="67" t="s">
        <v>80</v>
      </c>
      <c r="Q31" s="122">
        <v>70000</v>
      </c>
      <c r="R31" s="145"/>
      <c r="S31" s="67" t="s">
        <v>80</v>
      </c>
      <c r="T31" s="122">
        <v>500</v>
      </c>
      <c r="U31" s="145"/>
      <c r="V31" s="68"/>
      <c r="W31" s="122">
        <v>2000</v>
      </c>
      <c r="X31" s="145"/>
      <c r="Y31" s="67"/>
      <c r="Z31" s="69"/>
      <c r="AA31" s="70"/>
      <c r="AB31" s="71"/>
      <c r="AC31" s="5"/>
      <c r="AD31" s="5"/>
    </row>
    <row r="32" spans="1:33" ht="26.25" hidden="1" x14ac:dyDescent="0.25">
      <c r="A32" s="65">
        <v>3235</v>
      </c>
      <c r="B32" s="66" t="s">
        <v>18</v>
      </c>
      <c r="C32" s="184">
        <v>302735</v>
      </c>
      <c r="D32" s="192">
        <v>158393</v>
      </c>
      <c r="E32" s="114">
        <v>353400</v>
      </c>
      <c r="F32" s="153">
        <v>162857.24</v>
      </c>
      <c r="G32" s="67" t="s">
        <v>105</v>
      </c>
      <c r="H32" s="122">
        <v>180000</v>
      </c>
      <c r="I32" s="145"/>
      <c r="J32" s="68"/>
      <c r="K32" s="122">
        <v>400</v>
      </c>
      <c r="L32" s="145"/>
      <c r="M32" s="67" t="s">
        <v>80</v>
      </c>
      <c r="N32" s="122">
        <v>40000</v>
      </c>
      <c r="O32" s="145"/>
      <c r="P32" s="67" t="s">
        <v>80</v>
      </c>
      <c r="Q32" s="122">
        <v>130000</v>
      </c>
      <c r="R32" s="145"/>
      <c r="S32" s="67" t="s">
        <v>80</v>
      </c>
      <c r="T32" s="122">
        <v>500</v>
      </c>
      <c r="U32" s="145"/>
      <c r="V32" s="68"/>
      <c r="W32" s="122">
        <v>2500</v>
      </c>
      <c r="X32" s="145"/>
      <c r="Y32" s="67"/>
      <c r="Z32" s="69"/>
      <c r="AA32" s="70"/>
      <c r="AB32" s="71"/>
      <c r="AC32" s="5"/>
      <c r="AD32" s="5"/>
    </row>
    <row r="33" spans="1:30" hidden="1" x14ac:dyDescent="0.25">
      <c r="A33" s="65">
        <v>3236</v>
      </c>
      <c r="B33" s="66" t="s">
        <v>19</v>
      </c>
      <c r="C33" s="184">
        <v>15000</v>
      </c>
      <c r="D33" s="192"/>
      <c r="E33" s="114">
        <v>20000</v>
      </c>
      <c r="F33" s="153">
        <v>6279.35</v>
      </c>
      <c r="G33" s="67" t="s">
        <v>105</v>
      </c>
      <c r="H33" s="122">
        <v>15000</v>
      </c>
      <c r="I33" s="145"/>
      <c r="J33" s="68"/>
      <c r="K33" s="122"/>
      <c r="L33" s="145"/>
      <c r="M33" s="67" t="s">
        <v>80</v>
      </c>
      <c r="N33" s="122"/>
      <c r="O33" s="145"/>
      <c r="P33" s="67" t="s">
        <v>80</v>
      </c>
      <c r="Q33" s="122">
        <v>5000</v>
      </c>
      <c r="R33" s="145"/>
      <c r="S33" s="67" t="s">
        <v>80</v>
      </c>
      <c r="T33" s="122"/>
      <c r="U33" s="145"/>
      <c r="V33" s="68"/>
      <c r="W33" s="122"/>
      <c r="X33" s="145"/>
      <c r="Y33" s="67"/>
      <c r="Z33" s="69"/>
      <c r="AA33" s="70"/>
      <c r="AB33" s="71"/>
      <c r="AC33" s="5"/>
      <c r="AD33" s="5"/>
    </row>
    <row r="34" spans="1:30" ht="26.25" hidden="1" x14ac:dyDescent="0.25">
      <c r="A34" s="65">
        <v>3237</v>
      </c>
      <c r="B34" s="66" t="s">
        <v>55</v>
      </c>
      <c r="C34" s="184">
        <v>1824874</v>
      </c>
      <c r="D34" s="192">
        <v>1228199</v>
      </c>
      <c r="E34" s="114">
        <v>1662391</v>
      </c>
      <c r="F34" s="153">
        <v>1265535.93</v>
      </c>
      <c r="G34" s="67" t="s">
        <v>105</v>
      </c>
      <c r="H34" s="122">
        <v>1295846</v>
      </c>
      <c r="I34" s="145"/>
      <c r="J34" s="68"/>
      <c r="K34" s="122">
        <v>21671</v>
      </c>
      <c r="L34" s="145"/>
      <c r="M34" s="67" t="s">
        <v>80</v>
      </c>
      <c r="N34" s="122"/>
      <c r="O34" s="145"/>
      <c r="P34" s="67" t="s">
        <v>80</v>
      </c>
      <c r="Q34" s="122">
        <v>280126</v>
      </c>
      <c r="R34" s="145"/>
      <c r="S34" s="67" t="s">
        <v>80</v>
      </c>
      <c r="T34" s="122">
        <v>15000</v>
      </c>
      <c r="U34" s="145"/>
      <c r="V34" s="68"/>
      <c r="W34" s="122">
        <v>49748</v>
      </c>
      <c r="X34" s="145"/>
      <c r="Y34" s="67"/>
      <c r="Z34" s="69"/>
      <c r="AA34" s="70"/>
      <c r="AB34" s="71"/>
      <c r="AC34" s="5"/>
      <c r="AD34" s="5"/>
    </row>
    <row r="35" spans="1:30" hidden="1" x14ac:dyDescent="0.25">
      <c r="A35" s="65">
        <v>3238</v>
      </c>
      <c r="B35" s="80" t="s">
        <v>56</v>
      </c>
      <c r="C35" s="184">
        <v>65000</v>
      </c>
      <c r="D35" s="192">
        <v>26189</v>
      </c>
      <c r="E35" s="114">
        <v>75000</v>
      </c>
      <c r="F35" s="153"/>
      <c r="G35" s="67" t="s">
        <v>105</v>
      </c>
      <c r="H35" s="122">
        <v>30000</v>
      </c>
      <c r="I35" s="145"/>
      <c r="J35" s="68"/>
      <c r="K35" s="122"/>
      <c r="L35" s="145"/>
      <c r="M35" s="67" t="s">
        <v>80</v>
      </c>
      <c r="N35" s="122">
        <v>3000</v>
      </c>
      <c r="O35" s="145"/>
      <c r="P35" s="67" t="s">
        <v>80</v>
      </c>
      <c r="Q35" s="122">
        <v>42000</v>
      </c>
      <c r="R35" s="145"/>
      <c r="S35" s="67" t="s">
        <v>80</v>
      </c>
      <c r="T35" s="122"/>
      <c r="U35" s="145"/>
      <c r="V35" s="68"/>
      <c r="W35" s="139"/>
      <c r="X35" s="160"/>
      <c r="Y35" s="67"/>
      <c r="Z35" s="69"/>
      <c r="AA35" s="70"/>
      <c r="AB35" s="71"/>
      <c r="AC35" s="5"/>
      <c r="AD35" s="5"/>
    </row>
    <row r="36" spans="1:30" hidden="1" x14ac:dyDescent="0.25">
      <c r="A36" s="65">
        <v>3239</v>
      </c>
      <c r="B36" s="66" t="s">
        <v>57</v>
      </c>
      <c r="C36" s="184">
        <v>221250</v>
      </c>
      <c r="D36" s="192">
        <v>69320</v>
      </c>
      <c r="E36" s="114">
        <v>362429</v>
      </c>
      <c r="F36" s="153">
        <v>85242</v>
      </c>
      <c r="G36" s="67" t="s">
        <v>105</v>
      </c>
      <c r="H36" s="122">
        <v>55000</v>
      </c>
      <c r="I36" s="145"/>
      <c r="J36" s="68"/>
      <c r="K36" s="122">
        <v>6627</v>
      </c>
      <c r="L36" s="145"/>
      <c r="M36" s="67" t="s">
        <v>80</v>
      </c>
      <c r="N36" s="122"/>
      <c r="O36" s="145"/>
      <c r="P36" s="67" t="s">
        <v>80</v>
      </c>
      <c r="Q36" s="122">
        <v>250250</v>
      </c>
      <c r="R36" s="145"/>
      <c r="S36" s="67" t="s">
        <v>80</v>
      </c>
      <c r="T36" s="122">
        <v>13000</v>
      </c>
      <c r="U36" s="145"/>
      <c r="V36" s="68"/>
      <c r="W36" s="139">
        <v>37552</v>
      </c>
      <c r="X36" s="160"/>
      <c r="Y36" s="67"/>
      <c r="Z36" s="69"/>
      <c r="AA36" s="70"/>
      <c r="AB36" s="71"/>
      <c r="AC36" s="5"/>
      <c r="AD36" s="5"/>
    </row>
    <row r="37" spans="1:30" ht="50.25" customHeight="1" x14ac:dyDescent="0.25">
      <c r="A37" s="83">
        <v>324</v>
      </c>
      <c r="B37" s="84" t="s">
        <v>39</v>
      </c>
      <c r="C37" s="183">
        <v>40000</v>
      </c>
      <c r="D37" s="191">
        <v>239160</v>
      </c>
      <c r="E37" s="113">
        <v>36237</v>
      </c>
      <c r="F37" s="144">
        <v>26237.01</v>
      </c>
      <c r="G37" s="67"/>
      <c r="H37" s="113">
        <v>11000</v>
      </c>
      <c r="I37" s="144">
        <v>10999.99</v>
      </c>
      <c r="J37" s="85"/>
      <c r="K37" s="124"/>
      <c r="L37" s="149"/>
      <c r="M37" s="67" t="s">
        <v>80</v>
      </c>
      <c r="N37" s="124"/>
      <c r="O37" s="149"/>
      <c r="P37" s="67" t="s">
        <v>80</v>
      </c>
      <c r="Q37" s="124">
        <v>25237</v>
      </c>
      <c r="R37" s="149">
        <v>15237.02</v>
      </c>
      <c r="S37" s="67" t="s">
        <v>80</v>
      </c>
      <c r="T37" s="124"/>
      <c r="U37" s="149"/>
      <c r="V37" s="67"/>
      <c r="W37" s="124"/>
      <c r="X37" s="149"/>
      <c r="Y37" s="67"/>
      <c r="Z37" s="67"/>
      <c r="AA37" s="86"/>
      <c r="AB37" s="71">
        <f>E37/F37*100</f>
        <v>138.11406101533674</v>
      </c>
      <c r="AC37" s="107"/>
      <c r="AD37" s="5"/>
    </row>
    <row r="38" spans="1:30" ht="9.9499999999999993" hidden="1" x14ac:dyDescent="0.25">
      <c r="A38" s="65">
        <v>3241</v>
      </c>
      <c r="B38" s="66" t="s">
        <v>58</v>
      </c>
      <c r="C38" s="184">
        <v>40000</v>
      </c>
      <c r="D38" s="192">
        <v>0</v>
      </c>
      <c r="E38" s="114">
        <v>0</v>
      </c>
      <c r="F38" s="153">
        <v>24926</v>
      </c>
      <c r="G38" s="67"/>
      <c r="H38" s="122"/>
      <c r="I38" s="145"/>
      <c r="J38" s="68"/>
      <c r="K38" s="122"/>
      <c r="L38" s="145"/>
      <c r="M38" s="67"/>
      <c r="N38" s="122"/>
      <c r="O38" s="145"/>
      <c r="P38" s="67" t="s">
        <v>80</v>
      </c>
      <c r="Q38" s="122"/>
      <c r="R38" s="145"/>
      <c r="S38" s="67" t="s">
        <v>80</v>
      </c>
      <c r="T38" s="122"/>
      <c r="U38" s="145"/>
      <c r="V38" s="68"/>
      <c r="W38" s="139"/>
      <c r="X38" s="160"/>
      <c r="Y38" s="67"/>
      <c r="Z38" s="69"/>
      <c r="AA38" s="70"/>
      <c r="AB38" s="71"/>
      <c r="AC38" s="5"/>
      <c r="AD38" s="5"/>
    </row>
    <row r="39" spans="1:30" ht="36.75" customHeight="1" x14ac:dyDescent="0.25">
      <c r="A39" s="83">
        <v>329</v>
      </c>
      <c r="B39" s="84" t="s">
        <v>20</v>
      </c>
      <c r="C39" s="183">
        <v>312051</v>
      </c>
      <c r="D39" s="191">
        <v>239160</v>
      </c>
      <c r="E39" s="113">
        <v>501738</v>
      </c>
      <c r="F39" s="144">
        <v>469682.93</v>
      </c>
      <c r="G39" s="67" t="s">
        <v>105</v>
      </c>
      <c r="H39" s="113">
        <v>105738</v>
      </c>
      <c r="I39" s="144">
        <v>101150.03</v>
      </c>
      <c r="J39" s="67" t="s">
        <v>108</v>
      </c>
      <c r="K39" s="124"/>
      <c r="L39" s="149"/>
      <c r="M39" s="67"/>
      <c r="N39" s="113"/>
      <c r="O39" s="144"/>
      <c r="P39" s="67" t="s">
        <v>80</v>
      </c>
      <c r="Q39" s="124">
        <v>194000</v>
      </c>
      <c r="R39" s="149">
        <v>188124.2</v>
      </c>
      <c r="S39" s="67" t="s">
        <v>80</v>
      </c>
      <c r="T39" s="124">
        <v>202000</v>
      </c>
      <c r="U39" s="149">
        <v>180408.63</v>
      </c>
      <c r="V39" s="67" t="s">
        <v>108</v>
      </c>
      <c r="W39" s="124"/>
      <c r="X39" s="149"/>
      <c r="Y39" s="67"/>
      <c r="Z39" s="85"/>
      <c r="AA39" s="92"/>
      <c r="AB39" s="71">
        <f>E39/F39*100</f>
        <v>106.82483180727903</v>
      </c>
      <c r="AC39" s="107"/>
      <c r="AD39" s="5"/>
    </row>
    <row r="40" spans="1:30" ht="9.9499999999999993" hidden="1" x14ac:dyDescent="0.25">
      <c r="A40" s="65">
        <v>3291</v>
      </c>
      <c r="B40" s="79" t="s">
        <v>62</v>
      </c>
      <c r="C40" s="184">
        <v>139000</v>
      </c>
      <c r="D40" s="192">
        <v>64998</v>
      </c>
      <c r="E40" s="114">
        <v>139000</v>
      </c>
      <c r="F40" s="153">
        <v>64803.6</v>
      </c>
      <c r="G40" s="67" t="s">
        <v>105</v>
      </c>
      <c r="H40" s="122">
        <v>60000</v>
      </c>
      <c r="I40" s="145"/>
      <c r="J40" s="68"/>
      <c r="K40" s="122"/>
      <c r="L40" s="145"/>
      <c r="M40" s="67"/>
      <c r="N40" s="122"/>
      <c r="O40" s="145"/>
      <c r="P40" s="67" t="s">
        <v>80</v>
      </c>
      <c r="Q40" s="122">
        <v>79000</v>
      </c>
      <c r="R40" s="145"/>
      <c r="S40" s="67" t="s">
        <v>80</v>
      </c>
      <c r="T40" s="122"/>
      <c r="U40" s="145"/>
      <c r="V40" s="68"/>
      <c r="W40" s="139"/>
      <c r="X40" s="160"/>
      <c r="Y40" s="67"/>
      <c r="Z40" s="69"/>
      <c r="AA40" s="70"/>
      <c r="AB40" s="71"/>
      <c r="AC40" s="5"/>
      <c r="AD40" s="5"/>
    </row>
    <row r="41" spans="1:30" ht="9.9499999999999993" hidden="1" x14ac:dyDescent="0.25">
      <c r="A41" s="65">
        <v>3292</v>
      </c>
      <c r="B41" s="66" t="s">
        <v>21</v>
      </c>
      <c r="C41" s="184"/>
      <c r="D41" s="192"/>
      <c r="E41" s="114">
        <v>12000</v>
      </c>
      <c r="F41" s="153"/>
      <c r="G41" s="67" t="s">
        <v>105</v>
      </c>
      <c r="H41" s="122"/>
      <c r="I41" s="145"/>
      <c r="J41" s="68"/>
      <c r="K41" s="122"/>
      <c r="L41" s="145"/>
      <c r="M41" s="67"/>
      <c r="N41" s="122"/>
      <c r="O41" s="145"/>
      <c r="P41" s="67" t="s">
        <v>80</v>
      </c>
      <c r="Q41" s="122">
        <v>12000</v>
      </c>
      <c r="R41" s="145"/>
      <c r="S41" s="67" t="s">
        <v>80</v>
      </c>
      <c r="T41" s="122"/>
      <c r="U41" s="145"/>
      <c r="V41" s="68"/>
      <c r="W41" s="139"/>
      <c r="X41" s="160"/>
      <c r="Y41" s="67"/>
      <c r="Z41" s="69"/>
      <c r="AA41" s="70"/>
      <c r="AB41" s="71"/>
      <c r="AC41" s="5"/>
      <c r="AD41" s="5"/>
    </row>
    <row r="42" spans="1:30" ht="9.9499999999999993" hidden="1" x14ac:dyDescent="0.25">
      <c r="A42" s="65">
        <v>3293</v>
      </c>
      <c r="B42" s="66" t="s">
        <v>22</v>
      </c>
      <c r="C42" s="184">
        <v>52951</v>
      </c>
      <c r="D42" s="192">
        <v>2026</v>
      </c>
      <c r="E42" s="114">
        <v>32500</v>
      </c>
      <c r="F42" s="153">
        <v>23947.5</v>
      </c>
      <c r="G42" s="67" t="s">
        <v>105</v>
      </c>
      <c r="H42" s="122"/>
      <c r="I42" s="145"/>
      <c r="J42" s="68"/>
      <c r="K42" s="122"/>
      <c r="L42" s="145"/>
      <c r="M42" s="67"/>
      <c r="N42" s="122"/>
      <c r="O42" s="145"/>
      <c r="P42" s="67" t="s">
        <v>80</v>
      </c>
      <c r="Q42" s="122">
        <v>30000</v>
      </c>
      <c r="R42" s="145"/>
      <c r="S42" s="67" t="s">
        <v>80</v>
      </c>
      <c r="T42" s="122">
        <v>2500</v>
      </c>
      <c r="U42" s="145"/>
      <c r="V42" s="68"/>
      <c r="W42" s="139"/>
      <c r="X42" s="160"/>
      <c r="Y42" s="67"/>
      <c r="Z42" s="69"/>
      <c r="AA42" s="70"/>
      <c r="AB42" s="71"/>
      <c r="AC42" s="5"/>
      <c r="AD42" s="5"/>
    </row>
    <row r="43" spans="1:30" ht="9.9499999999999993" hidden="1" x14ac:dyDescent="0.25">
      <c r="A43" s="65">
        <v>3294</v>
      </c>
      <c r="B43" s="66" t="s">
        <v>23</v>
      </c>
      <c r="C43" s="184">
        <v>5100</v>
      </c>
      <c r="D43" s="192">
        <v>3571</v>
      </c>
      <c r="E43" s="114">
        <v>5500</v>
      </c>
      <c r="F43" s="153">
        <v>3617.32</v>
      </c>
      <c r="G43" s="67" t="s">
        <v>105</v>
      </c>
      <c r="H43" s="122"/>
      <c r="I43" s="145"/>
      <c r="J43" s="68"/>
      <c r="K43" s="122"/>
      <c r="L43" s="145"/>
      <c r="M43" s="67"/>
      <c r="N43" s="122"/>
      <c r="O43" s="145"/>
      <c r="P43" s="67" t="s">
        <v>80</v>
      </c>
      <c r="Q43" s="122">
        <v>5500</v>
      </c>
      <c r="R43" s="145"/>
      <c r="S43" s="67" t="s">
        <v>80</v>
      </c>
      <c r="T43" s="122"/>
      <c r="U43" s="145"/>
      <c r="V43" s="68"/>
      <c r="W43" s="139"/>
      <c r="X43" s="160"/>
      <c r="Y43" s="67"/>
      <c r="Z43" s="69"/>
      <c r="AA43" s="70"/>
      <c r="AB43" s="71"/>
      <c r="AC43" s="5"/>
      <c r="AD43" s="5"/>
    </row>
    <row r="44" spans="1:30" ht="9.9499999999999993" hidden="1" x14ac:dyDescent="0.25">
      <c r="A44" s="65">
        <v>3295</v>
      </c>
      <c r="B44" s="66" t="s">
        <v>77</v>
      </c>
      <c r="C44" s="184">
        <v>45000</v>
      </c>
      <c r="D44" s="192">
        <v>16912</v>
      </c>
      <c r="E44" s="114">
        <v>45000</v>
      </c>
      <c r="F44" s="153">
        <v>17135</v>
      </c>
      <c r="G44" s="74" t="s">
        <v>76</v>
      </c>
      <c r="H44" s="122">
        <v>30000</v>
      </c>
      <c r="I44" s="145"/>
      <c r="J44" s="68"/>
      <c r="K44" s="122"/>
      <c r="L44" s="145"/>
      <c r="M44" s="67"/>
      <c r="N44" s="122"/>
      <c r="O44" s="145"/>
      <c r="P44" s="67" t="s">
        <v>80</v>
      </c>
      <c r="Q44" s="122">
        <v>15000</v>
      </c>
      <c r="R44" s="145"/>
      <c r="S44" s="67" t="s">
        <v>80</v>
      </c>
      <c r="T44" s="122"/>
      <c r="U44" s="145"/>
      <c r="V44" s="68"/>
      <c r="W44" s="139"/>
      <c r="X44" s="160"/>
      <c r="Y44" s="67"/>
      <c r="Z44" s="69"/>
      <c r="AA44" s="70"/>
      <c r="AB44" s="71"/>
      <c r="AC44" s="5"/>
      <c r="AD44" s="5"/>
    </row>
    <row r="45" spans="1:30" ht="9.9499999999999993" hidden="1" x14ac:dyDescent="0.25">
      <c r="A45" s="65">
        <v>3296</v>
      </c>
      <c r="B45" s="66" t="s">
        <v>120</v>
      </c>
      <c r="C45" s="184"/>
      <c r="D45" s="192"/>
      <c r="E45" s="114"/>
      <c r="F45" s="153">
        <v>3810.98</v>
      </c>
      <c r="G45" s="74"/>
      <c r="H45" s="122"/>
      <c r="I45" s="145"/>
      <c r="J45" s="68"/>
      <c r="K45" s="122"/>
      <c r="L45" s="145"/>
      <c r="M45" s="67"/>
      <c r="N45" s="122"/>
      <c r="O45" s="145"/>
      <c r="P45" s="67"/>
      <c r="Q45" s="122"/>
      <c r="R45" s="145"/>
      <c r="S45" s="67"/>
      <c r="T45" s="122"/>
      <c r="U45" s="145"/>
      <c r="V45" s="68"/>
      <c r="W45" s="139"/>
      <c r="X45" s="160"/>
      <c r="Y45" s="67"/>
      <c r="Z45" s="69"/>
      <c r="AA45" s="70"/>
      <c r="AB45" s="71"/>
      <c r="AC45" s="5"/>
      <c r="AD45" s="5"/>
    </row>
    <row r="46" spans="1:30" ht="12" hidden="1" x14ac:dyDescent="0.25">
      <c r="A46" s="65">
        <v>3299</v>
      </c>
      <c r="B46" s="79" t="s">
        <v>20</v>
      </c>
      <c r="C46" s="184">
        <v>70000</v>
      </c>
      <c r="D46" s="192">
        <v>22328</v>
      </c>
      <c r="E46" s="114">
        <v>60000</v>
      </c>
      <c r="F46" s="153">
        <v>31029.35</v>
      </c>
      <c r="G46" s="74" t="s">
        <v>105</v>
      </c>
      <c r="H46" s="122"/>
      <c r="I46" s="145"/>
      <c r="J46" s="68"/>
      <c r="K46" s="122"/>
      <c r="L46" s="145"/>
      <c r="M46" s="67"/>
      <c r="N46" s="122"/>
      <c r="O46" s="145"/>
      <c r="P46" s="67" t="s">
        <v>80</v>
      </c>
      <c r="Q46" s="122">
        <v>60000</v>
      </c>
      <c r="R46" s="145"/>
      <c r="S46" s="67" t="s">
        <v>80</v>
      </c>
      <c r="T46" s="122"/>
      <c r="U46" s="145"/>
      <c r="V46" s="68"/>
      <c r="W46" s="139"/>
      <c r="X46" s="160"/>
      <c r="Y46" s="67"/>
      <c r="Z46" s="69"/>
      <c r="AA46" s="70"/>
      <c r="AB46" s="71"/>
      <c r="AC46" s="5"/>
      <c r="AD46" s="5"/>
    </row>
    <row r="47" spans="1:30" ht="38.25" customHeight="1" x14ac:dyDescent="0.25">
      <c r="A47" s="83">
        <v>343</v>
      </c>
      <c r="B47" s="84" t="s">
        <v>24</v>
      </c>
      <c r="C47" s="183">
        <v>45250</v>
      </c>
      <c r="D47" s="191">
        <v>49031</v>
      </c>
      <c r="E47" s="113">
        <v>55220</v>
      </c>
      <c r="F47" s="144">
        <v>45808.37</v>
      </c>
      <c r="G47" s="67"/>
      <c r="H47" s="124"/>
      <c r="I47" s="149"/>
      <c r="J47" s="67"/>
      <c r="K47" s="124"/>
      <c r="L47" s="149"/>
      <c r="M47" s="67"/>
      <c r="N47" s="124">
        <v>25</v>
      </c>
      <c r="O47" s="149">
        <v>24.11</v>
      </c>
      <c r="P47" s="67" t="s">
        <v>80</v>
      </c>
      <c r="Q47" s="124">
        <v>55175</v>
      </c>
      <c r="R47" s="149">
        <v>45784.02</v>
      </c>
      <c r="S47" s="67" t="s">
        <v>80</v>
      </c>
      <c r="T47" s="137"/>
      <c r="U47" s="158"/>
      <c r="V47" s="67"/>
      <c r="W47" s="124"/>
      <c r="X47" s="149"/>
      <c r="Y47" s="67"/>
      <c r="Z47" s="67"/>
      <c r="AA47" s="86"/>
      <c r="AB47" s="71">
        <f>E47/F47*100</f>
        <v>120.54565573933323</v>
      </c>
      <c r="AC47" s="107"/>
      <c r="AD47" s="5"/>
    </row>
    <row r="48" spans="1:30" ht="9.9499999999999993" hidden="1" customHeight="1" x14ac:dyDescent="0.25">
      <c r="A48" s="65">
        <v>3431</v>
      </c>
      <c r="B48" s="81" t="s">
        <v>63</v>
      </c>
      <c r="C48" s="183">
        <v>45000</v>
      </c>
      <c r="D48" s="191">
        <v>7051</v>
      </c>
      <c r="E48" s="113">
        <v>55000</v>
      </c>
      <c r="F48" s="144">
        <v>9641.77</v>
      </c>
      <c r="G48" s="67"/>
      <c r="H48" s="122"/>
      <c r="I48" s="145"/>
      <c r="J48" s="68"/>
      <c r="K48" s="122"/>
      <c r="L48" s="145"/>
      <c r="M48" s="67"/>
      <c r="N48" s="122"/>
      <c r="O48" s="145"/>
      <c r="P48" s="67" t="s">
        <v>80</v>
      </c>
      <c r="Q48" s="122">
        <v>55000</v>
      </c>
      <c r="R48" s="145"/>
      <c r="S48" s="67" t="s">
        <v>80</v>
      </c>
      <c r="T48" s="122"/>
      <c r="U48" s="145"/>
      <c r="V48" s="68"/>
      <c r="W48" s="139"/>
      <c r="X48" s="160"/>
      <c r="Y48" s="67"/>
      <c r="Z48" s="69"/>
      <c r="AA48" s="70"/>
      <c r="AB48" s="71"/>
      <c r="AC48" s="5"/>
      <c r="AD48" s="5"/>
    </row>
    <row r="49" spans="1:30" ht="9.9499999999999993" hidden="1" customHeight="1" x14ac:dyDescent="0.25">
      <c r="A49" s="65">
        <v>3432</v>
      </c>
      <c r="B49" s="66" t="s">
        <v>73</v>
      </c>
      <c r="C49" s="184">
        <v>200</v>
      </c>
      <c r="D49" s="192">
        <v>9</v>
      </c>
      <c r="E49" s="114">
        <v>200</v>
      </c>
      <c r="F49" s="153">
        <v>0</v>
      </c>
      <c r="G49" s="67"/>
      <c r="H49" s="122"/>
      <c r="I49" s="145"/>
      <c r="J49" s="68"/>
      <c r="K49" s="122"/>
      <c r="L49" s="145"/>
      <c r="M49" s="67"/>
      <c r="N49" s="122"/>
      <c r="O49" s="145"/>
      <c r="P49" s="67" t="s">
        <v>80</v>
      </c>
      <c r="Q49" s="122">
        <v>200</v>
      </c>
      <c r="R49" s="145"/>
      <c r="S49" s="67" t="s">
        <v>80</v>
      </c>
      <c r="T49" s="122"/>
      <c r="U49" s="145"/>
      <c r="V49" s="68"/>
      <c r="W49" s="139"/>
      <c r="X49" s="160"/>
      <c r="Y49" s="67"/>
      <c r="Z49" s="69"/>
      <c r="AA49" s="70"/>
      <c r="AB49" s="71"/>
      <c r="AC49" s="5"/>
      <c r="AD49" s="5"/>
    </row>
    <row r="50" spans="1:30" ht="9.9499999999999993" hidden="1" x14ac:dyDescent="0.25">
      <c r="A50" s="65">
        <v>3433</v>
      </c>
      <c r="B50" s="66" t="s">
        <v>25</v>
      </c>
      <c r="C50" s="184">
        <v>50</v>
      </c>
      <c r="D50" s="192">
        <v>0</v>
      </c>
      <c r="E50" s="114">
        <v>20</v>
      </c>
      <c r="F50" s="153">
        <v>28.18</v>
      </c>
      <c r="G50" s="68"/>
      <c r="H50" s="122"/>
      <c r="I50" s="145"/>
      <c r="J50" s="68"/>
      <c r="K50" s="122"/>
      <c r="L50" s="145"/>
      <c r="M50" s="67"/>
      <c r="N50" s="122"/>
      <c r="O50" s="145"/>
      <c r="P50" s="67" t="s">
        <v>80</v>
      </c>
      <c r="Q50" s="122">
        <v>20</v>
      </c>
      <c r="R50" s="145"/>
      <c r="S50" s="67" t="s">
        <v>80</v>
      </c>
      <c r="T50" s="122"/>
      <c r="U50" s="145"/>
      <c r="V50" s="68"/>
      <c r="W50" s="139"/>
      <c r="X50" s="160"/>
      <c r="Y50" s="67"/>
      <c r="Z50" s="69"/>
      <c r="AA50" s="70"/>
      <c r="AB50" s="71"/>
      <c r="AC50" s="5"/>
      <c r="AD50" s="5"/>
    </row>
    <row r="51" spans="1:30" ht="39" customHeight="1" x14ac:dyDescent="0.25">
      <c r="A51" s="83">
        <v>369</v>
      </c>
      <c r="B51" s="84" t="s">
        <v>106</v>
      </c>
      <c r="C51" s="183">
        <v>115801</v>
      </c>
      <c r="D51" s="191">
        <v>132721</v>
      </c>
      <c r="E51" s="113">
        <v>72872</v>
      </c>
      <c r="F51" s="144">
        <v>72871.710000000006</v>
      </c>
      <c r="G51" s="68"/>
      <c r="H51" s="122"/>
      <c r="I51" s="145"/>
      <c r="J51" s="67" t="s">
        <v>108</v>
      </c>
      <c r="K51" s="124">
        <v>10931</v>
      </c>
      <c r="L51" s="149">
        <v>10930.82</v>
      </c>
      <c r="M51" s="67"/>
      <c r="N51" s="122"/>
      <c r="O51" s="145"/>
      <c r="P51" s="67" t="s">
        <v>80</v>
      </c>
      <c r="Q51" s="122"/>
      <c r="R51" s="145"/>
      <c r="S51" s="67" t="s">
        <v>80</v>
      </c>
      <c r="T51" s="122"/>
      <c r="U51" s="145"/>
      <c r="V51" s="67" t="s">
        <v>108</v>
      </c>
      <c r="W51" s="124">
        <v>61941</v>
      </c>
      <c r="X51" s="149">
        <v>61940.89</v>
      </c>
      <c r="Y51" s="67"/>
      <c r="Z51" s="69"/>
      <c r="AA51" s="70"/>
      <c r="AB51" s="71">
        <f>E51/F51*100</f>
        <v>100.00039795964715</v>
      </c>
      <c r="AC51" s="107"/>
      <c r="AD51" s="5"/>
    </row>
    <row r="52" spans="1:30" ht="60.75" customHeight="1" x14ac:dyDescent="0.25">
      <c r="A52" s="83">
        <v>372</v>
      </c>
      <c r="B52" s="84" t="s">
        <v>74</v>
      </c>
      <c r="C52" s="183">
        <v>323076</v>
      </c>
      <c r="D52" s="191">
        <v>257814</v>
      </c>
      <c r="E52" s="113">
        <v>298269</v>
      </c>
      <c r="F52" s="144">
        <v>310392</v>
      </c>
      <c r="G52" s="67"/>
      <c r="H52" s="124"/>
      <c r="I52" s="149"/>
      <c r="J52" s="67"/>
      <c r="K52" s="124"/>
      <c r="L52" s="149"/>
      <c r="M52" s="67"/>
      <c r="N52" s="124"/>
      <c r="O52" s="149"/>
      <c r="P52" s="67" t="s">
        <v>104</v>
      </c>
      <c r="Q52" s="124"/>
      <c r="R52" s="149"/>
      <c r="S52" s="67" t="s">
        <v>104</v>
      </c>
      <c r="T52" s="124">
        <v>298269</v>
      </c>
      <c r="U52" s="149">
        <v>310392</v>
      </c>
      <c r="V52" s="67"/>
      <c r="W52" s="139"/>
      <c r="X52" s="160"/>
      <c r="Y52" s="67"/>
      <c r="Z52" s="69"/>
      <c r="AA52" s="70"/>
      <c r="AB52" s="71">
        <f>E52/F52*100</f>
        <v>96.094293667362564</v>
      </c>
      <c r="AC52" s="107"/>
      <c r="AD52" s="5"/>
    </row>
    <row r="53" spans="1:30" ht="9.9499999999999993" hidden="1" x14ac:dyDescent="0.25">
      <c r="A53" s="65">
        <v>3721</v>
      </c>
      <c r="B53" s="66" t="s">
        <v>78</v>
      </c>
      <c r="C53" s="184">
        <v>323076</v>
      </c>
      <c r="D53" s="192">
        <v>81290</v>
      </c>
      <c r="E53" s="114"/>
      <c r="F53" s="153">
        <v>170511.42</v>
      </c>
      <c r="G53" s="67"/>
      <c r="H53" s="122"/>
      <c r="I53" s="145"/>
      <c r="J53" s="68"/>
      <c r="K53" s="122"/>
      <c r="L53" s="145"/>
      <c r="M53" s="67"/>
      <c r="N53" s="122"/>
      <c r="O53" s="145"/>
      <c r="P53" s="67" t="s">
        <v>80</v>
      </c>
      <c r="Q53" s="122"/>
      <c r="R53" s="145"/>
      <c r="S53" s="67" t="s">
        <v>80</v>
      </c>
      <c r="T53" s="122"/>
      <c r="U53" s="145"/>
      <c r="V53" s="68"/>
      <c r="W53" s="139"/>
      <c r="X53" s="160"/>
      <c r="Y53" s="67"/>
      <c r="Z53" s="69"/>
      <c r="AA53" s="70"/>
      <c r="AB53" s="71"/>
      <c r="AC53" s="5"/>
      <c r="AD53" s="108"/>
    </row>
    <row r="54" spans="1:30" ht="22.5" customHeight="1" x14ac:dyDescent="0.25">
      <c r="A54" s="83">
        <v>381</v>
      </c>
      <c r="B54" s="84" t="s">
        <v>26</v>
      </c>
      <c r="C54" s="183">
        <v>5000</v>
      </c>
      <c r="D54" s="191">
        <v>1300</v>
      </c>
      <c r="E54" s="113">
        <v>22400</v>
      </c>
      <c r="F54" s="144">
        <v>22399.919999999998</v>
      </c>
      <c r="G54" s="67"/>
      <c r="H54" s="124"/>
      <c r="I54" s="149"/>
      <c r="J54" s="67"/>
      <c r="K54" s="124"/>
      <c r="L54" s="149"/>
      <c r="M54" s="67"/>
      <c r="N54" s="124"/>
      <c r="O54" s="149"/>
      <c r="P54" s="67" t="s">
        <v>80</v>
      </c>
      <c r="Q54" s="124">
        <v>22400</v>
      </c>
      <c r="R54" s="149">
        <v>22400</v>
      </c>
      <c r="S54" s="67" t="s">
        <v>80</v>
      </c>
      <c r="T54" s="124"/>
      <c r="U54" s="149"/>
      <c r="V54" s="67"/>
      <c r="W54" s="139"/>
      <c r="X54" s="160"/>
      <c r="Y54" s="67"/>
      <c r="Z54" s="69"/>
      <c r="AA54" s="70"/>
      <c r="AB54" s="71">
        <f>E54/F54*100</f>
        <v>100.00035714413266</v>
      </c>
      <c r="AC54" s="5"/>
      <c r="AD54" s="5"/>
    </row>
    <row r="55" spans="1:30" ht="12" hidden="1" x14ac:dyDescent="0.25">
      <c r="A55" s="65">
        <v>3811</v>
      </c>
      <c r="B55" s="66" t="s">
        <v>59</v>
      </c>
      <c r="C55" s="184">
        <v>5000</v>
      </c>
      <c r="D55" s="192">
        <v>0</v>
      </c>
      <c r="E55" s="114">
        <v>0</v>
      </c>
      <c r="F55" s="153">
        <v>22400</v>
      </c>
      <c r="G55" s="67"/>
      <c r="H55" s="122"/>
      <c r="I55" s="145"/>
      <c r="J55" s="68"/>
      <c r="K55" s="122"/>
      <c r="L55" s="145"/>
      <c r="M55" s="67"/>
      <c r="N55" s="122"/>
      <c r="O55" s="145"/>
      <c r="P55" s="67" t="s">
        <v>80</v>
      </c>
      <c r="Q55" s="122"/>
      <c r="R55" s="145">
        <v>22400</v>
      </c>
      <c r="S55" s="67" t="s">
        <v>80</v>
      </c>
      <c r="T55" s="122"/>
      <c r="U55" s="145"/>
      <c r="V55" s="68"/>
      <c r="W55" s="139"/>
      <c r="X55" s="160"/>
      <c r="Y55" s="67"/>
      <c r="Z55" s="69"/>
      <c r="AA55" s="70"/>
      <c r="AB55" s="82"/>
      <c r="AC55" s="5"/>
      <c r="AD55" s="5"/>
    </row>
    <row r="56" spans="1:30" ht="35.25" customHeight="1" x14ac:dyDescent="0.25">
      <c r="A56" s="83">
        <v>383</v>
      </c>
      <c r="B56" s="84" t="s">
        <v>119</v>
      </c>
      <c r="C56" s="184">
        <v>0</v>
      </c>
      <c r="D56" s="192">
        <v>0</v>
      </c>
      <c r="E56" s="113">
        <v>11000</v>
      </c>
      <c r="F56" s="144">
        <v>10999.99</v>
      </c>
      <c r="G56" s="68"/>
      <c r="H56" s="122"/>
      <c r="I56" s="145"/>
      <c r="J56" s="68"/>
      <c r="K56" s="122"/>
      <c r="L56" s="145"/>
      <c r="M56" s="67"/>
      <c r="N56" s="122"/>
      <c r="O56" s="145"/>
      <c r="P56" s="67" t="s">
        <v>80</v>
      </c>
      <c r="Q56" s="124">
        <v>11000</v>
      </c>
      <c r="R56" s="149">
        <v>10999.99</v>
      </c>
      <c r="S56" s="67" t="s">
        <v>80</v>
      </c>
      <c r="T56" s="122"/>
      <c r="U56" s="145"/>
      <c r="V56" s="68"/>
      <c r="W56" s="139"/>
      <c r="X56" s="160"/>
      <c r="Y56" s="67"/>
      <c r="Z56" s="69"/>
      <c r="AA56" s="70"/>
      <c r="AB56" s="71">
        <f>E56/F56*100</f>
        <v>100.00009090917357</v>
      </c>
      <c r="AC56" s="5"/>
      <c r="AD56" s="5"/>
    </row>
    <row r="57" spans="1:30" ht="53.25" customHeight="1" x14ac:dyDescent="0.25">
      <c r="A57" s="169">
        <v>4</v>
      </c>
      <c r="B57" s="170" t="s">
        <v>27</v>
      </c>
      <c r="C57" s="171">
        <f>C58+C61+C67+C69</f>
        <v>1205325</v>
      </c>
      <c r="D57" s="172">
        <f>D58+D61+D67+D69</f>
        <v>794037</v>
      </c>
      <c r="E57" s="173">
        <f>E58+E61+E67</f>
        <v>782322</v>
      </c>
      <c r="F57" s="280">
        <f>F58+F61+F67</f>
        <v>678299.3899999999</v>
      </c>
      <c r="G57" s="172"/>
      <c r="H57" s="173">
        <f>H58+H61+H67+H69</f>
        <v>705727</v>
      </c>
      <c r="I57" s="280">
        <f>I58+I61+I67</f>
        <v>642839.6100000001</v>
      </c>
      <c r="J57" s="172"/>
      <c r="K57" s="173">
        <f>K61+K67+K69</f>
        <v>34761</v>
      </c>
      <c r="L57" s="173"/>
      <c r="M57" s="172"/>
      <c r="N57" s="172"/>
      <c r="O57" s="173"/>
      <c r="P57" s="172" t="s">
        <v>80</v>
      </c>
      <c r="Q57" s="173">
        <f>Q58+Q61+Q67+Q69</f>
        <v>36834</v>
      </c>
      <c r="R57" s="280">
        <f>R58+R61+R67</f>
        <v>34692.839999999997</v>
      </c>
      <c r="S57" s="172" t="s">
        <v>80</v>
      </c>
      <c r="T57" s="173">
        <v>0</v>
      </c>
      <c r="U57" s="173">
        <v>0</v>
      </c>
      <c r="V57" s="174" t="s">
        <v>108</v>
      </c>
      <c r="W57" s="173">
        <f>W61+W67+W69</f>
        <v>5000</v>
      </c>
      <c r="X57" s="173">
        <v>0</v>
      </c>
      <c r="Y57" s="172"/>
      <c r="Z57" s="172"/>
      <c r="AA57" s="175"/>
      <c r="AB57" s="176">
        <f>F57/E57*100</f>
        <v>86.703351049823468</v>
      </c>
      <c r="AC57" s="107"/>
      <c r="AD57" s="5"/>
    </row>
    <row r="58" spans="1:30" ht="36" customHeight="1" x14ac:dyDescent="0.25">
      <c r="A58" s="35">
        <v>412</v>
      </c>
      <c r="B58" s="12" t="s">
        <v>28</v>
      </c>
      <c r="C58" s="187">
        <v>485800</v>
      </c>
      <c r="D58" s="195">
        <v>181802</v>
      </c>
      <c r="E58" s="117">
        <v>494247</v>
      </c>
      <c r="F58" s="285">
        <f>I58+R58</f>
        <v>494488.34</v>
      </c>
      <c r="G58" s="18" t="s">
        <v>105</v>
      </c>
      <c r="H58" s="117">
        <v>482747</v>
      </c>
      <c r="I58" s="285">
        <v>483122.46</v>
      </c>
      <c r="J58" s="94"/>
      <c r="K58" s="129"/>
      <c r="L58" s="155"/>
      <c r="M58" s="14"/>
      <c r="N58" s="133"/>
      <c r="O58" s="155"/>
      <c r="P58" s="18" t="s">
        <v>80</v>
      </c>
      <c r="Q58" s="129">
        <v>11500</v>
      </c>
      <c r="R58" s="281">
        <v>11365.88</v>
      </c>
      <c r="S58" s="14" t="s">
        <v>80</v>
      </c>
      <c r="T58" s="129"/>
      <c r="U58" s="155"/>
      <c r="V58" s="14"/>
      <c r="W58" s="129"/>
      <c r="X58" s="155"/>
      <c r="Y58" s="14"/>
      <c r="Z58" s="14"/>
      <c r="AA58" s="95"/>
      <c r="AB58" s="96">
        <f>E58/F58*100</f>
        <v>99.951193995797752</v>
      </c>
      <c r="AC58" s="17"/>
    </row>
    <row r="59" spans="1:30" ht="9.9499999999999993" hidden="1" x14ac:dyDescent="0.25">
      <c r="A59" s="51">
        <v>4123</v>
      </c>
      <c r="B59" s="51" t="s">
        <v>65</v>
      </c>
      <c r="C59" s="188">
        <v>35800</v>
      </c>
      <c r="D59" s="196">
        <v>20532</v>
      </c>
      <c r="E59" s="118">
        <v>40000</v>
      </c>
      <c r="F59" s="287">
        <v>5690.34</v>
      </c>
      <c r="G59" s="52" t="s">
        <v>105</v>
      </c>
      <c r="H59" s="125">
        <v>20000</v>
      </c>
      <c r="I59" s="282"/>
      <c r="J59" s="53"/>
      <c r="K59" s="130"/>
      <c r="L59" s="156"/>
      <c r="M59" s="53"/>
      <c r="N59" s="134"/>
      <c r="O59" s="150"/>
      <c r="P59" s="18" t="s">
        <v>80</v>
      </c>
      <c r="Q59" s="125">
        <v>20000</v>
      </c>
      <c r="R59" s="282">
        <v>5690.34</v>
      </c>
      <c r="S59" s="53" t="s">
        <v>80</v>
      </c>
      <c r="T59" s="130"/>
      <c r="U59" s="156"/>
      <c r="V59" s="53"/>
      <c r="W59" s="130"/>
      <c r="X59" s="156"/>
      <c r="Y59" s="53"/>
      <c r="Z59" s="53"/>
      <c r="AA59" s="61"/>
      <c r="AB59" s="54"/>
    </row>
    <row r="60" spans="1:30" ht="9.9499999999999993" hidden="1" x14ac:dyDescent="0.25">
      <c r="A60" s="1">
        <v>4124</v>
      </c>
      <c r="B60" s="13" t="s">
        <v>66</v>
      </c>
      <c r="C60" s="188">
        <v>450000</v>
      </c>
      <c r="D60" s="197"/>
      <c r="E60" s="119">
        <v>475000</v>
      </c>
      <c r="F60" s="288"/>
      <c r="G60" s="18" t="s">
        <v>105</v>
      </c>
      <c r="H60" s="126">
        <v>60000</v>
      </c>
      <c r="I60" s="283"/>
      <c r="J60" s="15"/>
      <c r="K60" s="126"/>
      <c r="L60" s="151"/>
      <c r="M60" s="14"/>
      <c r="N60" s="135"/>
      <c r="O60" s="151"/>
      <c r="P60" s="18" t="s">
        <v>80</v>
      </c>
      <c r="Q60" s="126">
        <v>415000</v>
      </c>
      <c r="R60" s="283"/>
      <c r="S60" s="14"/>
      <c r="T60" s="126"/>
      <c r="U60" s="151"/>
      <c r="V60" s="15"/>
      <c r="W60" s="140"/>
      <c r="X60" s="161"/>
      <c r="Y60" s="14"/>
      <c r="Z60" s="97"/>
      <c r="AA60" s="98"/>
      <c r="AB60" s="50"/>
    </row>
    <row r="61" spans="1:30" ht="22.5" customHeight="1" x14ac:dyDescent="0.25">
      <c r="A61" s="12">
        <v>422</v>
      </c>
      <c r="B61" s="12" t="s">
        <v>29</v>
      </c>
      <c r="C61" s="189">
        <v>575825</v>
      </c>
      <c r="D61" s="195">
        <v>542060</v>
      </c>
      <c r="E61" s="117">
        <v>245941</v>
      </c>
      <c r="F61" s="285">
        <f>I61+R61</f>
        <v>153466.60999999999</v>
      </c>
      <c r="G61" s="18" t="s">
        <v>105</v>
      </c>
      <c r="H61" s="117">
        <v>201980</v>
      </c>
      <c r="I61" s="285">
        <v>142841.60999999999</v>
      </c>
      <c r="J61" s="18" t="s">
        <v>108</v>
      </c>
      <c r="K61" s="129">
        <v>33261</v>
      </c>
      <c r="L61" s="155"/>
      <c r="M61" s="14"/>
      <c r="N61" s="133"/>
      <c r="O61" s="155"/>
      <c r="P61" s="18" t="s">
        <v>80</v>
      </c>
      <c r="Q61" s="129">
        <v>10700</v>
      </c>
      <c r="R61" s="281">
        <v>10625</v>
      </c>
      <c r="S61" s="14" t="s">
        <v>80</v>
      </c>
      <c r="T61" s="129"/>
      <c r="U61" s="155"/>
      <c r="V61" s="18" t="s">
        <v>108</v>
      </c>
      <c r="W61" s="141">
        <v>0</v>
      </c>
      <c r="X61" s="162"/>
      <c r="Y61" s="14"/>
      <c r="Z61" s="99"/>
      <c r="AA61" s="100"/>
      <c r="AB61" s="96">
        <f>E61/F61*100</f>
        <v>160.25700965180636</v>
      </c>
      <c r="AC61" s="17"/>
    </row>
    <row r="62" spans="1:30" ht="26.25" hidden="1" x14ac:dyDescent="0.25">
      <c r="A62" s="1">
        <v>4221</v>
      </c>
      <c r="B62" s="1" t="s">
        <v>60</v>
      </c>
      <c r="C62" s="188">
        <v>423325</v>
      </c>
      <c r="D62" s="197">
        <v>35031</v>
      </c>
      <c r="E62" s="119">
        <v>540076</v>
      </c>
      <c r="F62" s="288">
        <v>102387.5</v>
      </c>
      <c r="G62" s="18" t="s">
        <v>105</v>
      </c>
      <c r="H62" s="126">
        <v>180000</v>
      </c>
      <c r="I62" s="283"/>
      <c r="J62" s="15"/>
      <c r="K62" s="126">
        <v>33261</v>
      </c>
      <c r="L62" s="151"/>
      <c r="M62" s="14"/>
      <c r="N62" s="135"/>
      <c r="O62" s="151"/>
      <c r="P62" s="18" t="s">
        <v>80</v>
      </c>
      <c r="Q62" s="126">
        <v>195000</v>
      </c>
      <c r="R62" s="283"/>
      <c r="S62" s="14"/>
      <c r="T62" s="126"/>
      <c r="U62" s="151"/>
      <c r="V62" s="15"/>
      <c r="W62" s="140">
        <v>131815</v>
      </c>
      <c r="X62" s="161"/>
      <c r="Y62" s="14"/>
      <c r="Z62" s="97"/>
      <c r="AA62" s="98"/>
      <c r="AB62" s="50"/>
    </row>
    <row r="63" spans="1:30" ht="26.25" hidden="1" x14ac:dyDescent="0.25">
      <c r="A63" s="1">
        <v>4222</v>
      </c>
      <c r="B63" s="1" t="s">
        <v>42</v>
      </c>
      <c r="C63" s="188">
        <v>95000</v>
      </c>
      <c r="D63" s="197"/>
      <c r="E63" s="119">
        <v>55000</v>
      </c>
      <c r="F63" s="288">
        <v>12684</v>
      </c>
      <c r="G63" s="18" t="s">
        <v>105</v>
      </c>
      <c r="H63" s="126">
        <v>25000</v>
      </c>
      <c r="I63" s="283"/>
      <c r="J63" s="15"/>
      <c r="K63" s="126"/>
      <c r="L63" s="151"/>
      <c r="M63" s="14"/>
      <c r="N63" s="135"/>
      <c r="O63" s="151"/>
      <c r="P63" s="18" t="s">
        <v>80</v>
      </c>
      <c r="Q63" s="126">
        <v>30000</v>
      </c>
      <c r="R63" s="283"/>
      <c r="S63" s="14"/>
      <c r="T63" s="126"/>
      <c r="U63" s="151"/>
      <c r="V63" s="15"/>
      <c r="W63" s="140"/>
      <c r="X63" s="161"/>
      <c r="Y63" s="14"/>
      <c r="Z63" s="97"/>
      <c r="AA63" s="98"/>
      <c r="AB63" s="50"/>
    </row>
    <row r="64" spans="1:30" ht="26.25" hidden="1" x14ac:dyDescent="0.25">
      <c r="A64" s="1">
        <v>4223</v>
      </c>
      <c r="B64" s="1" t="s">
        <v>75</v>
      </c>
      <c r="C64" s="188">
        <v>10000</v>
      </c>
      <c r="D64" s="197"/>
      <c r="E64" s="119">
        <v>20000</v>
      </c>
      <c r="F64" s="288"/>
      <c r="G64" s="18" t="s">
        <v>105</v>
      </c>
      <c r="H64" s="126">
        <v>10000</v>
      </c>
      <c r="I64" s="283"/>
      <c r="J64" s="15"/>
      <c r="K64" s="126"/>
      <c r="L64" s="151"/>
      <c r="M64" s="14"/>
      <c r="N64" s="135"/>
      <c r="O64" s="151"/>
      <c r="P64" s="18" t="s">
        <v>80</v>
      </c>
      <c r="Q64" s="126">
        <v>10000</v>
      </c>
      <c r="R64" s="283"/>
      <c r="S64" s="14"/>
      <c r="T64" s="126"/>
      <c r="U64" s="151"/>
      <c r="V64" s="15"/>
      <c r="W64" s="140"/>
      <c r="X64" s="161"/>
      <c r="Y64" s="14"/>
      <c r="Z64" s="97"/>
      <c r="AA64" s="98"/>
      <c r="AB64" s="50"/>
    </row>
    <row r="65" spans="1:29" ht="26.25" hidden="1" x14ac:dyDescent="0.25">
      <c r="A65" s="1">
        <v>4225</v>
      </c>
      <c r="B65" s="1" t="s">
        <v>96</v>
      </c>
      <c r="C65" s="188"/>
      <c r="D65" s="197">
        <v>57188</v>
      </c>
      <c r="E65" s="119"/>
      <c r="F65" s="288"/>
      <c r="G65" s="18" t="s">
        <v>80</v>
      </c>
      <c r="H65" s="126"/>
      <c r="I65" s="283"/>
      <c r="J65" s="15"/>
      <c r="K65" s="126"/>
      <c r="L65" s="151"/>
      <c r="M65" s="14"/>
      <c r="N65" s="135"/>
      <c r="O65" s="151"/>
      <c r="P65" s="18" t="s">
        <v>104</v>
      </c>
      <c r="Q65" s="126"/>
      <c r="R65" s="283"/>
      <c r="S65" s="14"/>
      <c r="T65" s="126"/>
      <c r="U65" s="151"/>
      <c r="V65" s="15"/>
      <c r="W65" s="140"/>
      <c r="X65" s="161"/>
      <c r="Y65" s="14"/>
      <c r="Z65" s="97"/>
      <c r="AA65" s="98"/>
      <c r="AB65" s="50"/>
    </row>
    <row r="66" spans="1:29" ht="36.75" hidden="1" x14ac:dyDescent="0.25">
      <c r="A66" s="1">
        <v>4227</v>
      </c>
      <c r="B66" s="13" t="s">
        <v>43</v>
      </c>
      <c r="C66" s="188">
        <v>47500</v>
      </c>
      <c r="D66" s="197">
        <v>6995</v>
      </c>
      <c r="E66" s="119">
        <v>20000</v>
      </c>
      <c r="F66" s="288"/>
      <c r="G66" s="18" t="s">
        <v>105</v>
      </c>
      <c r="H66" s="126">
        <v>10000</v>
      </c>
      <c r="I66" s="283"/>
      <c r="J66" s="15"/>
      <c r="K66" s="126"/>
      <c r="L66" s="151"/>
      <c r="M66" s="14"/>
      <c r="N66" s="135"/>
      <c r="O66" s="151"/>
      <c r="P66" s="18" t="s">
        <v>80</v>
      </c>
      <c r="Q66" s="126">
        <v>10000</v>
      </c>
      <c r="R66" s="283"/>
      <c r="S66" s="14"/>
      <c r="T66" s="126"/>
      <c r="U66" s="151"/>
      <c r="V66" s="15"/>
      <c r="W66" s="140"/>
      <c r="X66" s="161"/>
      <c r="Y66" s="14"/>
      <c r="Z66" s="97"/>
      <c r="AA66" s="98"/>
      <c r="AB66" s="50"/>
    </row>
    <row r="67" spans="1:29" ht="21.75" customHeight="1" x14ac:dyDescent="0.25">
      <c r="A67" s="12">
        <v>424</v>
      </c>
      <c r="B67" s="12" t="s">
        <v>30</v>
      </c>
      <c r="C67" s="189">
        <v>51200</v>
      </c>
      <c r="D67" s="195">
        <v>41237</v>
      </c>
      <c r="E67" s="117">
        <v>42134</v>
      </c>
      <c r="F67" s="285">
        <v>30344.44</v>
      </c>
      <c r="G67" s="18" t="s">
        <v>105</v>
      </c>
      <c r="H67" s="117">
        <v>21000</v>
      </c>
      <c r="I67" s="285">
        <v>16875.54</v>
      </c>
      <c r="J67" s="94"/>
      <c r="K67" s="129">
        <v>1500</v>
      </c>
      <c r="L67" s="155"/>
      <c r="M67" s="14"/>
      <c r="N67" s="133"/>
      <c r="O67" s="155"/>
      <c r="P67" s="18" t="s">
        <v>80</v>
      </c>
      <c r="Q67" s="129">
        <v>14634</v>
      </c>
      <c r="R67" s="281">
        <v>12701.96</v>
      </c>
      <c r="S67" s="14" t="s">
        <v>80</v>
      </c>
      <c r="T67" s="129"/>
      <c r="U67" s="155"/>
      <c r="V67" s="18" t="s">
        <v>108</v>
      </c>
      <c r="W67" s="141">
        <v>5000</v>
      </c>
      <c r="X67" s="161"/>
      <c r="Y67" s="18" t="s">
        <v>104</v>
      </c>
      <c r="Z67" s="99"/>
      <c r="AA67" s="100"/>
      <c r="AB67" s="96">
        <f>F67/E67*100</f>
        <v>72.018892106137557</v>
      </c>
      <c r="AC67" s="17"/>
    </row>
    <row r="68" spans="1:29" hidden="1" x14ac:dyDescent="0.25">
      <c r="A68" s="1">
        <v>4241</v>
      </c>
      <c r="B68" s="2" t="s">
        <v>30</v>
      </c>
      <c r="C68" s="188">
        <v>51200</v>
      </c>
      <c r="D68" s="197">
        <v>10159</v>
      </c>
      <c r="E68" s="119"/>
      <c r="F68" s="288">
        <v>14566.75</v>
      </c>
      <c r="G68" s="18" t="s">
        <v>105</v>
      </c>
      <c r="H68" s="126"/>
      <c r="I68" s="283"/>
      <c r="J68" s="15"/>
      <c r="K68" s="126"/>
      <c r="L68" s="151"/>
      <c r="M68" s="14"/>
      <c r="N68" s="135"/>
      <c r="O68" s="151"/>
      <c r="P68" s="14" t="s">
        <v>80</v>
      </c>
      <c r="Q68" s="126"/>
      <c r="R68" s="283">
        <v>383.4</v>
      </c>
      <c r="S68" s="14"/>
      <c r="T68" s="126"/>
      <c r="U68" s="151"/>
      <c r="V68" s="15"/>
      <c r="W68" s="140"/>
      <c r="X68" s="161"/>
      <c r="Y68" s="14"/>
      <c r="Z68" s="97">
        <v>11197</v>
      </c>
      <c r="AA68" s="98"/>
      <c r="AB68" s="50"/>
    </row>
    <row r="69" spans="1:29" ht="36" customHeight="1" thickBot="1" x14ac:dyDescent="0.3">
      <c r="A69" s="34">
        <v>426</v>
      </c>
      <c r="B69" s="34" t="s">
        <v>61</v>
      </c>
      <c r="C69" s="190">
        <v>92500</v>
      </c>
      <c r="D69" s="198">
        <v>28938</v>
      </c>
      <c r="E69" s="120">
        <v>0</v>
      </c>
      <c r="F69" s="286">
        <v>0</v>
      </c>
      <c r="G69" s="102" t="s">
        <v>105</v>
      </c>
      <c r="H69" s="120">
        <v>0</v>
      </c>
      <c r="I69" s="286"/>
      <c r="J69" s="101"/>
      <c r="K69" s="131">
        <v>0</v>
      </c>
      <c r="L69" s="157"/>
      <c r="M69" s="103"/>
      <c r="N69" s="136"/>
      <c r="O69" s="157"/>
      <c r="P69" s="103" t="s">
        <v>80</v>
      </c>
      <c r="Q69" s="131">
        <v>0</v>
      </c>
      <c r="R69" s="284"/>
      <c r="S69" s="103" t="s">
        <v>80</v>
      </c>
      <c r="T69" s="131"/>
      <c r="U69" s="157"/>
      <c r="V69" s="18" t="s">
        <v>108</v>
      </c>
      <c r="W69" s="142">
        <v>0</v>
      </c>
      <c r="X69" s="163"/>
      <c r="Y69" s="104"/>
      <c r="Z69" s="104"/>
      <c r="AA69" s="105"/>
      <c r="AB69" s="106"/>
      <c r="AC69" s="17"/>
    </row>
  </sheetData>
  <pageMargins left="0.7" right="0.7" top="0.75" bottom="0.75" header="0.3" footer="0.3"/>
  <pageSetup paperSize="8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Izvršenje 2022. prihodi</vt:lpstr>
      <vt:lpstr>izvršenje rashodi 2022.</vt:lpstr>
      <vt:lpstr>'Izvršenje 2022. prihodi'!Podrucje_ispisa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cp:lastPrinted>2023-01-26T14:15:36Z</cp:lastPrinted>
  <dcterms:created xsi:type="dcterms:W3CDTF">2016-11-28T07:59:30Z</dcterms:created>
  <dcterms:modified xsi:type="dcterms:W3CDTF">2023-01-31T10:10:36Z</dcterms:modified>
</cp:coreProperties>
</file>